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_R_H\Documents\SIR\SIR Inc\2022 Budget\"/>
    </mc:Choice>
  </mc:AlternateContent>
  <xr:revisionPtr revIDLastSave="0" documentId="13_ncr:1_{7C3591EE-71ED-44BE-B81E-83877538C08D}" xr6:coauthVersionLast="47" xr6:coauthVersionMax="47" xr10:uidLastSave="{00000000-0000-0000-0000-000000000000}"/>
  <bookViews>
    <workbookView xWindow="4020" yWindow="330" windowWidth="16335" windowHeight="11580" tabRatio="874" xr2:uid="{00000000-000D-0000-FFFF-FFFF00000000}"/>
  </bookViews>
  <sheets>
    <sheet name="Budget" sheetId="1" r:id="rId1"/>
    <sheet name="Income" sheetId="2" r:id="rId2"/>
    <sheet name="Expenses" sheetId="3" r:id="rId3"/>
  </sheets>
  <definedNames>
    <definedName name="_xlnm.Print_Area" localSheetId="0">Budget!$A$2:$K$172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0" i="1" l="1"/>
  <c r="J160" i="1" s="1"/>
  <c r="H164" i="1"/>
  <c r="G95" i="1"/>
  <c r="J27" i="1"/>
  <c r="G160" i="1"/>
  <c r="G117" i="1"/>
  <c r="G64" i="1"/>
  <c r="G50" i="1"/>
  <c r="G164" i="1" s="1"/>
  <c r="H17" i="1"/>
  <c r="H29" i="1" s="1"/>
  <c r="G17" i="1"/>
  <c r="E95" i="1"/>
  <c r="J95" i="1" s="1"/>
  <c r="K95" i="1" s="1"/>
  <c r="E117" i="1"/>
  <c r="J117" i="1" s="1"/>
  <c r="J103" i="1"/>
  <c r="J109" i="1"/>
  <c r="B1" i="3"/>
  <c r="B1" i="2"/>
  <c r="E19" i="1"/>
  <c r="J19" i="1" s="1"/>
  <c r="K19" i="1" s="1"/>
  <c r="J116" i="1"/>
  <c r="C14" i="1"/>
  <c r="E14" i="1" s="1"/>
  <c r="E50" i="1"/>
  <c r="J50" i="1" s="1"/>
  <c r="K50" i="1" s="1"/>
  <c r="J26" i="1"/>
  <c r="E13" i="1"/>
  <c r="J22" i="1"/>
  <c r="K22" i="1"/>
  <c r="J23" i="1"/>
  <c r="J24" i="1"/>
  <c r="K24" i="1" s="1"/>
  <c r="J31" i="1"/>
  <c r="K31" i="1"/>
  <c r="J71" i="1"/>
  <c r="K71" i="1" s="1"/>
  <c r="E64" i="1"/>
  <c r="J64" i="1" s="1"/>
  <c r="K64" i="1" s="1"/>
  <c r="H33" i="1" l="1"/>
  <c r="C15" i="1"/>
  <c r="G19" i="1"/>
  <c r="E164" i="1"/>
  <c r="J165" i="1" s="1"/>
  <c r="K165" i="1" s="1"/>
  <c r="H170" i="1"/>
  <c r="G29" i="1" l="1"/>
  <c r="G33" i="1"/>
  <c r="C16" i="1"/>
  <c r="E16" i="1" s="1"/>
  <c r="E15" i="1"/>
  <c r="E17" i="1" l="1"/>
  <c r="J17" i="1" s="1"/>
  <c r="K17" i="1" s="1"/>
  <c r="E29" i="1"/>
  <c r="J29" i="1" s="1"/>
  <c r="K29" i="1" s="1"/>
  <c r="E33" i="1"/>
  <c r="J33" i="1" l="1"/>
  <c r="K33" i="1" s="1"/>
  <c r="E170" i="1"/>
  <c r="E1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</author>
    <author>Roy Hodgkinson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Projected cash on hand (above $14k baseline) to be finalized on 1/1/2022
</t>
        </r>
      </text>
    </comment>
    <comment ref="C13" authorId="1" shapeId="0" xr:uid="{78F3264D-6D85-498D-A28B-EADFE1694F15}">
      <text>
        <r>
          <rPr>
            <b/>
            <sz val="9"/>
            <color indexed="81"/>
            <rFont val="Tahoma"/>
            <family val="2"/>
          </rPr>
          <t xml:space="preserve">Reflects an unverified loss of 1,000 members in second half of 2021 per Branch renewal  processing. 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50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$38 thru October, $500 budget for Nov. / Dec.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Includes $1,200 for Zoom, $400 for Office, $400 for 
Constant Contact, PDF editor, Newsletter publishing,  Domain Registration.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4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$4849 thru October, $150 budget for Nov. / Dec.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1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Pending May 2022
renewal increase estimated as 10%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1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$44,808 thru October, $8,154 in Nov. / Dec.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$2,000 of $3,000 spent in 2020; $0 allocated for 2021 since Branhces may not re-open by  late 2021.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5" authorId="1" shapeId="0" xr:uid="{00000000-0006-0000-0000-000008000000}">
      <text>
        <r>
          <rPr>
            <sz val="9"/>
            <color indexed="81"/>
            <rFont val="Tahoma"/>
            <charset val="1"/>
          </rPr>
          <t>2020 Awards not yet claimed.</t>
        </r>
      </text>
    </comment>
    <comment ref="D94" authorId="1" shapeId="0" xr:uid="{00000000-0006-0000-0000-000009000000}">
      <text>
        <r>
          <rPr>
            <b/>
            <sz val="9"/>
            <color indexed="81"/>
            <rFont val="Tahoma"/>
            <charset val="1"/>
          </rPr>
          <t>Per Dave Gonzales and 2022 Plan</t>
        </r>
      </text>
    </comment>
    <comment ref="H95" authorId="1" shapeId="0" xr:uid="{00000000-0006-0000-0000-00000A000000}">
      <text>
        <r>
          <rPr>
            <b/>
            <sz val="9"/>
            <color indexed="81"/>
            <rFont val="Tahoma"/>
            <charset val="1"/>
          </rPr>
          <t>$5,550 thru October, $0 budgeted for Nov. / Dec.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3xZoom mtgs + 1 in-person mtg expected in 2022.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0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Using Zoom again in 2022.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5" authorId="1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3 Banners, Area plaques, Certificates, Cash Awards
</t>
        </r>
      </text>
    </comment>
    <comment ref="H160" authorId="1" shapeId="0" xr:uid="{00000000-0006-0000-0000-00000E000000}">
      <text>
        <r>
          <rPr>
            <b/>
            <sz val="9"/>
            <color indexed="81"/>
            <rFont val="Tahoma"/>
            <charset val="1"/>
          </rPr>
          <t>$317 thru October, $0 budget for Nov. / Dec.</t>
        </r>
        <r>
          <rPr>
            <sz val="9"/>
            <color indexed="81"/>
            <rFont val="Tahoma"/>
            <charset val="1"/>
          </rPr>
          <t xml:space="preserve">
 </t>
        </r>
      </text>
    </comment>
    <comment ref="E171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Reserves available ~$60,000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<sst xmlns="http://schemas.openxmlformats.org/spreadsheetml/2006/main" count="168" uniqueCount="129">
  <si>
    <t xml:space="preserve">  Proposed</t>
  </si>
  <si>
    <t>Budget</t>
  </si>
  <si>
    <t>$</t>
  </si>
  <si>
    <t>%</t>
  </si>
  <si>
    <t>Total</t>
  </si>
  <si>
    <t>Gross Income</t>
  </si>
  <si>
    <t>Expenses</t>
  </si>
  <si>
    <t>Total Insurance</t>
  </si>
  <si>
    <t>Total Officer Expense</t>
  </si>
  <si>
    <t>Total Committee Expense</t>
  </si>
  <si>
    <t>Total State Meeting Exp</t>
  </si>
  <si>
    <t>Total Region Expenses</t>
  </si>
  <si>
    <t>Contingency</t>
  </si>
  <si>
    <t>4102 2Q</t>
  </si>
  <si>
    <t>4103 3Q</t>
  </si>
  <si>
    <t>4104 4Q</t>
  </si>
  <si>
    <t>4100 Pro Rated Assessments</t>
  </si>
  <si>
    <t>4000 Revenue</t>
  </si>
  <si>
    <t>4105 Annual Meeting Assessment</t>
  </si>
  <si>
    <t>4300 Foreign Travel Receipts</t>
  </si>
  <si>
    <t>4400 Hardware Sales</t>
  </si>
  <si>
    <t>4500 Interest</t>
  </si>
  <si>
    <t>4600 Other</t>
  </si>
  <si>
    <t xml:space="preserve">    4601 Branch Closing</t>
  </si>
  <si>
    <t>4700 Miscellaneous</t>
  </si>
  <si>
    <t>4200 Special Donations - Other</t>
  </si>
  <si>
    <t>5000 Cost of Goods Sold</t>
  </si>
  <si>
    <t>6100 Insurance</t>
  </si>
  <si>
    <t>6110 Commercial</t>
  </si>
  <si>
    <t>6111 Directors and Officers</t>
  </si>
  <si>
    <t>6112 Foreign Travel Liability</t>
  </si>
  <si>
    <t>6113 Umbrella</t>
  </si>
  <si>
    <t>6011 President Travel</t>
  </si>
  <si>
    <t>6012 Vice President Travel</t>
  </si>
  <si>
    <t>6013 Secretary Travel</t>
  </si>
  <si>
    <t>6015 Treasurer Travel</t>
  </si>
  <si>
    <t>6018 State Advisor Travel</t>
  </si>
  <si>
    <t>6021 Bank Fees</t>
  </si>
  <si>
    <t>6022 Supplies</t>
  </si>
  <si>
    <t>6023 Printing and Copies</t>
  </si>
  <si>
    <t xml:space="preserve"> 6026 Mileage</t>
  </si>
  <si>
    <t>6030 CA Taxes (SI 100's)</t>
  </si>
  <si>
    <t>6031 Disbursements to Branch</t>
  </si>
  <si>
    <t>6024 Postage</t>
  </si>
  <si>
    <t>6027 Web Site / Server</t>
  </si>
  <si>
    <t>6028 Software</t>
  </si>
  <si>
    <t>6029 State Taxes</t>
  </si>
  <si>
    <t>6200 State Committees</t>
  </si>
  <si>
    <t>6311 RD/AG</t>
  </si>
  <si>
    <t xml:space="preserve">6310 Training   </t>
  </si>
  <si>
    <t xml:space="preserve">6210 Audit   </t>
  </si>
  <si>
    <t xml:space="preserve">6300 G&amp;M   </t>
  </si>
  <si>
    <t xml:space="preserve"> 6220 InfoSys   </t>
  </si>
  <si>
    <t>6400 State Meeting Expense</t>
  </si>
  <si>
    <t xml:space="preserve">6250 Nominating   </t>
  </si>
  <si>
    <t xml:space="preserve">6260 Golf   </t>
  </si>
  <si>
    <t xml:space="preserve">6270 Bowling   </t>
  </si>
  <si>
    <t xml:space="preserve">6280 Bocce   </t>
  </si>
  <si>
    <t>6000 - State Administration</t>
  </si>
  <si>
    <t>Income</t>
  </si>
  <si>
    <t>6014 Asst. Secty.</t>
  </si>
  <si>
    <t>6016 Asst. Treas.</t>
  </si>
  <si>
    <t>6017 Ch Admin Off</t>
  </si>
  <si>
    <t>6030a RRF-1 for Attorney General</t>
  </si>
  <si>
    <t>6501 Facilities</t>
  </si>
  <si>
    <t>6502 Lodging &amp; Meals</t>
  </si>
  <si>
    <t>&amp; Tolls</t>
  </si>
  <si>
    <t>6503 Mileage &amp; Tolls</t>
  </si>
  <si>
    <t>6504 Copy &amp; Printing</t>
  </si>
  <si>
    <t>6505 Supplies</t>
  </si>
  <si>
    <t>6506 Miscellaneous</t>
  </si>
  <si>
    <t>6411 Facility Rental</t>
  </si>
  <si>
    <t>6412 Lodging and Meals</t>
  </si>
  <si>
    <t xml:space="preserve">6410 BS/AG/RD     </t>
  </si>
  <si>
    <t>6413 Mileage and Tolls</t>
  </si>
  <si>
    <t>6414 Materials/Slides/Handouts</t>
  </si>
  <si>
    <t>6421 Facility Rental</t>
  </si>
  <si>
    <t>6422 Lodging and Meals</t>
  </si>
  <si>
    <t>6423 Mileage and Tolls</t>
  </si>
  <si>
    <t>6424 Materials/Slides/Handouts</t>
  </si>
  <si>
    <t xml:space="preserve">6420 Board     </t>
  </si>
  <si>
    <t xml:space="preserve">6430 Annual     </t>
  </si>
  <si>
    <t>6431 Facility Rental</t>
  </si>
  <si>
    <t>6432 Lodging and Meals</t>
  </si>
  <si>
    <t>6433 Mileage and Tolls</t>
  </si>
  <si>
    <t>6434 Materials/Slides/Handouts</t>
  </si>
  <si>
    <t xml:space="preserve">Region 2     </t>
  </si>
  <si>
    <t xml:space="preserve">Region 3     </t>
  </si>
  <si>
    <t xml:space="preserve">Region 4     </t>
  </si>
  <si>
    <t xml:space="preserve">Region 5     </t>
  </si>
  <si>
    <r>
      <t xml:space="preserve">1100 Cash on Hand
</t>
    </r>
    <r>
      <rPr>
        <sz val="10"/>
        <rFont val="Arial"/>
        <family val="2"/>
      </rPr>
      <t>(excess &gt; $14,000)</t>
    </r>
  </si>
  <si>
    <t>Other</t>
  </si>
  <si>
    <t>Admin</t>
  </si>
  <si>
    <t xml:space="preserve">Insurance </t>
  </si>
  <si>
    <t>Committees</t>
  </si>
  <si>
    <t>State Mtgs</t>
  </si>
  <si>
    <t>Regions</t>
  </si>
  <si>
    <t>Cash on Hand</t>
  </si>
  <si>
    <t>Branch Assessments</t>
  </si>
  <si>
    <t xml:space="preserve">       2020 VS. 2019</t>
  </si>
  <si>
    <t>Branches (est. mid-2020)</t>
  </si>
  <si>
    <t>6350 State Sports</t>
  </si>
  <si>
    <t>Total Expenses (budget)</t>
  </si>
  <si>
    <t>Total Income (budget)</t>
  </si>
  <si>
    <t>(reduce by 1% per Quarter) 1Q</t>
  </si>
  <si>
    <t>6351 Lodging and Meals</t>
  </si>
  <si>
    <t>6352 Mileage and Tolls</t>
  </si>
  <si>
    <t xml:space="preserve">Region 1     </t>
  </si>
  <si>
    <t>ST.)</t>
  </si>
  <si>
    <t>6304 "Doing My Part"</t>
  </si>
  <si>
    <t xml:space="preserve">6330 (restart in 2020) RV   </t>
  </si>
  <si>
    <t>6303a WeAreSIR.com</t>
  </si>
  <si>
    <t>6500 Region Expenses</t>
  </si>
  <si>
    <t xml:space="preserve">6340 Travel   </t>
  </si>
  <si>
    <t>6290 Policies and Procedures</t>
  </si>
  <si>
    <t>6435 Branch Awards</t>
  </si>
  <si>
    <t>6303 Mktg Collateral</t>
  </si>
  <si>
    <t>6305 Zoomer Awards</t>
  </si>
  <si>
    <t xml:space="preserve">6309 Insurance   </t>
  </si>
  <si>
    <t>6020 State Office Expense</t>
  </si>
  <si>
    <t>6010 Officer Expenses</t>
  </si>
  <si>
    <t>Total State Office Expense</t>
  </si>
  <si>
    <r>
      <t xml:space="preserve">Net Income / </t>
    </r>
    <r>
      <rPr>
        <b/>
        <sz val="12"/>
        <color indexed="10"/>
        <rFont val="Arial"/>
        <family val="2"/>
      </rPr>
      <t>Deficit</t>
    </r>
  </si>
  <si>
    <t xml:space="preserve">Actual + </t>
  </si>
  <si>
    <t>Expected</t>
  </si>
  <si>
    <t xml:space="preserve">6360 Public Image </t>
  </si>
  <si>
    <t>(assume 10,000 members on 1/1/2022)</t>
  </si>
  <si>
    <t>Projected Bank Balance 12/31/2022</t>
  </si>
  <si>
    <t>2022 DRAFT Budget - December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</si>
</sst>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[$$-409]#,##0;[Red]\-[$$-409]#,##0"/>
    <numFmt numFmtId="165" formatCode="[$$-409]#,##0.00;[Red]\-[$$-409]#,##0.00"/>
    <numFmt numFmtId="166" formatCode="0.0%"/>
    <numFmt numFmtId="167" formatCode="&quot;$&quot;#,##0"/>
  </numFmts>
  <fonts count="23" x14ac:knownFonts="1">
    <font>
      <sz val="10"/>
      <name val="Arial"/>
      <family val="2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  <charset val="1"/>
    </font>
    <font>
      <u/>
      <sz val="10"/>
      <name val="Arial"/>
      <family val="2"/>
      <charset val="1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b/>
      <sz val="18"/>
      <name val="Arial"/>
      <family val="2"/>
      <charset val="1"/>
    </font>
    <font>
      <sz val="18"/>
      <name val="Arial"/>
      <family val="2"/>
      <charset val="1"/>
    </font>
    <font>
      <b/>
      <sz val="9"/>
      <name val="Arial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10"/>
      <name val="Arial"/>
      <family val="2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  <charset val="1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0" fillId="2" borderId="0" xfId="0" applyFont="1" applyFill="1"/>
    <xf numFmtId="0" fontId="3" fillId="2" borderId="0" xfId="0" applyFont="1" applyFill="1"/>
    <xf numFmtId="164" fontId="1" fillId="0" borderId="0" xfId="0" applyNumberFormat="1" applyFont="1"/>
    <xf numFmtId="164" fontId="1" fillId="2" borderId="0" xfId="0" applyNumberFormat="1" applyFont="1" applyFill="1"/>
    <xf numFmtId="165" fontId="1" fillId="0" borderId="0" xfId="0" applyNumberFormat="1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2" borderId="0" xfId="0" applyNumberFormat="1" applyFont="1" applyFill="1"/>
    <xf numFmtId="164" fontId="3" fillId="0" borderId="0" xfId="0" applyNumberFormat="1" applyFont="1"/>
    <xf numFmtId="166" fontId="3" fillId="0" borderId="0" xfId="0" applyNumberFormat="1" applyFont="1"/>
    <xf numFmtId="166" fontId="6" fillId="0" borderId="0" xfId="0" applyNumberFormat="1" applyFont="1"/>
    <xf numFmtId="166" fontId="7" fillId="0" borderId="0" xfId="0" applyNumberFormat="1" applyFont="1"/>
    <xf numFmtId="164" fontId="8" fillId="2" borderId="0" xfId="0" applyNumberFormat="1" applyFont="1" applyFill="1"/>
    <xf numFmtId="165" fontId="9" fillId="0" borderId="0" xfId="0" applyNumberFormat="1" applyFont="1"/>
    <xf numFmtId="164" fontId="0" fillId="2" borderId="0" xfId="0" applyNumberFormat="1" applyFont="1" applyFill="1"/>
    <xf numFmtId="164" fontId="1" fillId="2" borderId="0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4" fillId="2" borderId="0" xfId="0" applyNumberFormat="1" applyFont="1" applyFill="1"/>
    <xf numFmtId="164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6" fillId="2" borderId="0" xfId="0" applyNumberFormat="1" applyFont="1" applyFill="1"/>
    <xf numFmtId="165" fontId="1" fillId="2" borderId="0" xfId="0" applyNumberFormat="1" applyFont="1" applyFill="1"/>
    <xf numFmtId="164" fontId="1" fillId="3" borderId="0" xfId="0" applyNumberFormat="1" applyFont="1" applyFill="1"/>
    <xf numFmtId="164" fontId="2" fillId="3" borderId="0" xfId="0" applyNumberFormat="1" applyFont="1" applyFill="1"/>
    <xf numFmtId="0" fontId="0" fillId="3" borderId="0" xfId="0" applyFont="1" applyFill="1"/>
    <xf numFmtId="10" fontId="0" fillId="0" borderId="0" xfId="0" applyNumberFormat="1" applyFont="1"/>
    <xf numFmtId="164" fontId="3" fillId="2" borderId="0" xfId="0" applyNumberFormat="1" applyFont="1" applyFill="1"/>
    <xf numFmtId="165" fontId="0" fillId="2" borderId="0" xfId="0" applyNumberFormat="1" applyFont="1" applyFill="1"/>
    <xf numFmtId="165" fontId="6" fillId="0" borderId="0" xfId="0" applyNumberFormat="1" applyFont="1"/>
    <xf numFmtId="164" fontId="18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4" fontId="6" fillId="0" borderId="0" xfId="0" applyNumberFormat="1" applyFont="1" applyFill="1"/>
    <xf numFmtId="166" fontId="11" fillId="0" borderId="0" xfId="0" applyNumberFormat="1" applyFont="1"/>
    <xf numFmtId="166" fontId="20" fillId="0" borderId="0" xfId="0" applyNumberFormat="1" applyFont="1"/>
    <xf numFmtId="1" fontId="21" fillId="0" borderId="0" xfId="0" applyNumberFormat="1" applyFont="1"/>
    <xf numFmtId="1" fontId="21" fillId="2" borderId="0" xfId="0" applyNumberFormat="1" applyFont="1" applyFill="1"/>
    <xf numFmtId="167" fontId="21" fillId="0" borderId="0" xfId="0" applyNumberFormat="1" applyFont="1"/>
    <xf numFmtId="166" fontId="22" fillId="0" borderId="0" xfId="0" applyNumberFormat="1" applyFont="1"/>
    <xf numFmtId="1" fontId="2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164" fontId="1" fillId="0" borderId="0" xfId="0" applyNumberFormat="1" applyFont="1" applyFill="1"/>
    <xf numFmtId="164" fontId="4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/>
    <xf numFmtId="6" fontId="0" fillId="0" borderId="0" xfId="0" applyNumberFormat="1"/>
    <xf numFmtId="166" fontId="19" fillId="0" borderId="0" xfId="0" applyNumberFormat="1" applyFont="1"/>
    <xf numFmtId="165" fontId="14" fillId="0" borderId="0" xfId="0" applyNumberFormat="1" applyFont="1"/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/>
    <xf numFmtId="164" fontId="0" fillId="4" borderId="0" xfId="0" applyNumberFormat="1" applyFont="1" applyFill="1"/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20" fillId="0" borderId="0" xfId="0" applyFont="1" applyFill="1"/>
    <xf numFmtId="164" fontId="2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2021 Projected Income</a:t>
            </a:r>
          </a:p>
        </c:rich>
      </c:tx>
      <c:layout>
        <c:manualLayout>
          <c:xMode val="edge"/>
          <c:yMode val="edge"/>
          <c:x val="0.30016170463899111"/>
          <c:y val="5.546995377503852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48-4DD8-A12A-2557917EA67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48-4DD8-A12A-2557917EA67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48-4DD8-A12A-2557917EA677}"/>
              </c:ext>
            </c:extLst>
          </c:dPt>
          <c:dLbls>
            <c:dLbl>
              <c:idx val="0"/>
              <c:layout>
                <c:manualLayout>
                  <c:x val="-8.0265439094821894E-2"/>
                  <c:y val="0.136676251369965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48-4DD8-A12A-2557917EA677}"/>
                </c:ext>
              </c:extLst>
            </c:dLbl>
            <c:dLbl>
              <c:idx val="1"/>
              <c:layout>
                <c:manualLayout>
                  <c:x val="4.9922496088152191E-2"/>
                  <c:y val="-0.24850490761073965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$79,000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F48-4DD8-A12A-2557917EA677}"/>
                </c:ext>
              </c:extLst>
            </c:dLbl>
            <c:dLbl>
              <c:idx val="2"/>
              <c:layout>
                <c:manualLayout>
                  <c:x val="1.5306962369348803E-4"/>
                  <c:y val="8.50658998904027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48-4DD8-A12A-2557917EA67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Income!$A$3:$A$5</c:f>
              <c:strCache>
                <c:ptCount val="3"/>
                <c:pt idx="0">
                  <c:v>Cash on Hand</c:v>
                </c:pt>
                <c:pt idx="1">
                  <c:v>Branch Assessments</c:v>
                </c:pt>
                <c:pt idx="2">
                  <c:v>Other</c:v>
                </c:pt>
              </c:strCache>
            </c:strRef>
          </c:cat>
          <c:val>
            <c:numRef>
              <c:f>Income!$B$3:$B$5</c:f>
              <c:numCache>
                <c:formatCode>[$$-409]#,##0;[Red]\-[$$-409]#,##0</c:formatCode>
                <c:ptCount val="3"/>
                <c:pt idx="0">
                  <c:v>18823</c:v>
                </c:pt>
                <c:pt idx="1">
                  <c:v>51457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48-4DD8-A12A-2557917E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287518054326048E-2"/>
          <c:y val="0.88086982193481589"/>
          <c:w val="0.61422019289009"/>
          <c:h val="0.1171069563916220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2021 Budget Allocation</a:t>
            </a:r>
          </a:p>
        </c:rich>
      </c:tx>
      <c:layout>
        <c:manualLayout>
          <c:xMode val="edge"/>
          <c:yMode val="edge"/>
          <c:x val="0.1644427289726039"/>
          <c:y val="4.646464646464646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92F-4F39-AFFA-5C869C3CA25C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F-4F39-AFFA-5C869C3CA25C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2F-4F39-AFFA-5C869C3CA25C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F-4F39-AFFA-5C869C3CA25C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92F-4F39-AFFA-5C869C3CA25C}"/>
              </c:ext>
            </c:extLst>
          </c:dPt>
          <c:dLbls>
            <c:dLbl>
              <c:idx val="0"/>
              <c:layout>
                <c:manualLayout>
                  <c:x val="-7.8280272481650481E-2"/>
                  <c:y val="0.107261734309753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F-4F39-AFFA-5C869C3CA25C}"/>
                </c:ext>
              </c:extLst>
            </c:dLbl>
            <c:dLbl>
              <c:idx val="1"/>
              <c:layout>
                <c:manualLayout>
                  <c:x val="-0.18607071174926665"/>
                  <c:y val="-0.159523582279487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F-4F39-AFFA-5C869C3CA25C}"/>
                </c:ext>
              </c:extLst>
            </c:dLbl>
            <c:dLbl>
              <c:idx val="2"/>
              <c:layout>
                <c:manualLayout>
                  <c:x val="0.1061683220969928"/>
                  <c:y val="4.71179511651952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2F-4F39-AFFA-5C869C3CA25C}"/>
                </c:ext>
              </c:extLst>
            </c:dLbl>
            <c:dLbl>
              <c:idx val="3"/>
              <c:layout>
                <c:manualLayout>
                  <c:x val="8.504966290978333E-2"/>
                  <c:y val="7.64080171796707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2F-4F39-AFFA-5C869C3CA25C}"/>
                </c:ext>
              </c:extLst>
            </c:dLbl>
            <c:dLbl>
              <c:idx val="4"/>
              <c:layout>
                <c:manualLayout>
                  <c:x val="3.9595663287187138E-2"/>
                  <c:y val="6.00272011453113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2F-4F39-AFFA-5C869C3CA25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Expenses!$A$3:$A$7</c:f>
              <c:strCache>
                <c:ptCount val="5"/>
                <c:pt idx="0">
                  <c:v>Admin</c:v>
                </c:pt>
                <c:pt idx="1">
                  <c:v>Insurance </c:v>
                </c:pt>
                <c:pt idx="2">
                  <c:v>Committees</c:v>
                </c:pt>
                <c:pt idx="3">
                  <c:v>State Mtgs</c:v>
                </c:pt>
                <c:pt idx="4">
                  <c:v>Regions</c:v>
                </c:pt>
              </c:strCache>
            </c:strRef>
          </c:cat>
          <c:val>
            <c:numRef>
              <c:f>Expenses!$B$3:$B$7</c:f>
              <c:numCache>
                <c:formatCode>"$"#,##0_);[Red]\("$"#,##0\)</c:formatCode>
                <c:ptCount val="5"/>
                <c:pt idx="0">
                  <c:v>11000</c:v>
                </c:pt>
                <c:pt idx="1">
                  <c:v>51000</c:v>
                </c:pt>
                <c:pt idx="2">
                  <c:v>14550</c:v>
                </c:pt>
                <c:pt idx="3">
                  <c:v>3500</c:v>
                </c:pt>
                <c:pt idx="4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2F-4F39-AFFA-5C869C3CA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604051944487337E-2"/>
          <c:y val="0.90760502664439668"/>
          <c:w val="0.79250836292522275"/>
          <c:h val="7.8790423924282149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9525</xdr:rowOff>
    </xdr:from>
    <xdr:to>
      <xdr:col>18</xdr:col>
      <xdr:colOff>190500</xdr:colOff>
      <xdr:row>37</xdr:row>
      <xdr:rowOff>85725</xdr:rowOff>
    </xdr:to>
    <xdr:graphicFrame macro="">
      <xdr:nvGraphicFramePr>
        <xdr:cNvPr id="2133" name="Chart 1">
          <a:extLst>
            <a:ext uri="{FF2B5EF4-FFF2-40B4-BE49-F238E27FC236}">
              <a16:creationId xmlns:a16="http://schemas.microsoft.com/office/drawing/2014/main" id="{B98B5D5A-BD62-4962-8A64-7E02602C8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9525</xdr:rowOff>
    </xdr:from>
    <xdr:to>
      <xdr:col>13</xdr:col>
      <xdr:colOff>276225</xdr:colOff>
      <xdr:row>38</xdr:row>
      <xdr:rowOff>142875</xdr:rowOff>
    </xdr:to>
    <xdr:graphicFrame macro="">
      <xdr:nvGraphicFramePr>
        <xdr:cNvPr id="3157" name="Chart 1">
          <a:extLst>
            <a:ext uri="{FF2B5EF4-FFF2-40B4-BE49-F238E27FC236}">
              <a16:creationId xmlns:a16="http://schemas.microsoft.com/office/drawing/2014/main" id="{62749361-A951-4934-829C-3AD4D4F37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74"/>
  <sheetViews>
    <sheetView tabSelected="1" zoomScaleNormal="100" workbookViewId="0"/>
  </sheetViews>
  <sheetFormatPr defaultColWidth="11.5703125" defaultRowHeight="12.75" x14ac:dyDescent="0.2"/>
  <cols>
    <col min="1" max="1" width="1.42578125" customWidth="1"/>
    <col min="2" max="2" width="28.28515625" style="1" customWidth="1"/>
    <col min="3" max="3" width="8.85546875" style="1" customWidth="1"/>
    <col min="4" max="4" width="11.5703125" style="1"/>
    <col min="5" max="5" width="12.85546875" style="2" customWidth="1"/>
    <col min="6" max="6" width="1.42578125" style="2" customWidth="1"/>
    <col min="7" max="7" width="12.7109375" style="3" customWidth="1"/>
    <col min="8" max="8" width="12.5703125" style="1" customWidth="1"/>
    <col min="9" max="9" width="1.42578125" style="1" customWidth="1"/>
    <col min="10" max="11" width="0" style="1" hidden="1" customWidth="1"/>
    <col min="12" max="12" width="1.42578125" style="1" hidden="1" customWidth="1"/>
    <col min="13" max="16384" width="11.5703125" style="1"/>
  </cols>
  <sheetData>
    <row r="2" spans="1:12" ht="23.25" x14ac:dyDescent="0.35">
      <c r="B2" s="85" t="s">
        <v>128</v>
      </c>
      <c r="C2" s="86"/>
      <c r="D2" s="86"/>
      <c r="E2" s="86"/>
      <c r="F2" s="86"/>
      <c r="G2" s="86"/>
      <c r="H2" s="86"/>
      <c r="I2" s="86"/>
      <c r="J2" s="86"/>
      <c r="K2" s="86"/>
    </row>
    <row r="3" spans="1:12" ht="15.75" x14ac:dyDescent="0.25">
      <c r="B3" s="4"/>
      <c r="C3" s="5"/>
      <c r="D3" s="5"/>
      <c r="E3" s="6"/>
      <c r="F3" s="6"/>
      <c r="G3" s="7"/>
      <c r="H3" s="5"/>
      <c r="I3" s="5"/>
    </row>
    <row r="4" spans="1:12" ht="7.5" customHeight="1" x14ac:dyDescent="0.25">
      <c r="A4" s="8"/>
      <c r="B4" s="9"/>
      <c r="C4" s="10"/>
      <c r="D4" s="10"/>
      <c r="E4" s="11"/>
      <c r="F4" s="11"/>
      <c r="G4" s="12"/>
      <c r="H4" s="10"/>
      <c r="I4" s="10"/>
      <c r="J4" s="13"/>
      <c r="K4" s="13"/>
      <c r="L4" s="13"/>
    </row>
    <row r="5" spans="1:12" s="18" customFormat="1" ht="15.75" x14ac:dyDescent="0.25">
      <c r="A5" s="14"/>
      <c r="B5" s="18" t="s">
        <v>59</v>
      </c>
      <c r="C5" s="4"/>
      <c r="D5" s="4"/>
      <c r="E5" s="15" t="s">
        <v>0</v>
      </c>
      <c r="F5" s="16"/>
      <c r="G5" s="80">
        <v>2021</v>
      </c>
      <c r="H5" s="80">
        <v>2021</v>
      </c>
      <c r="I5" s="9"/>
      <c r="J5" s="18" t="s">
        <v>99</v>
      </c>
      <c r="L5" s="14"/>
    </row>
    <row r="6" spans="1:12" ht="15.75" x14ac:dyDescent="0.25">
      <c r="A6" s="8"/>
      <c r="B6" s="4"/>
      <c r="C6" s="5"/>
      <c r="D6" s="5"/>
      <c r="E6" s="19" t="s">
        <v>1</v>
      </c>
      <c r="F6" s="20"/>
      <c r="G6" s="81" t="s">
        <v>1</v>
      </c>
      <c r="H6" s="81" t="s">
        <v>123</v>
      </c>
      <c r="I6" s="21"/>
      <c r="J6" s="22" t="s">
        <v>2</v>
      </c>
      <c r="K6" s="22" t="s">
        <v>3</v>
      </c>
      <c r="L6" s="13"/>
    </row>
    <row r="7" spans="1:12" ht="15.75" x14ac:dyDescent="0.25">
      <c r="A7" s="8"/>
      <c r="B7" s="4"/>
      <c r="C7" s="5"/>
      <c r="D7" s="5"/>
      <c r="E7" s="19"/>
      <c r="F7" s="20"/>
      <c r="G7" s="82"/>
      <c r="H7" s="82" t="s">
        <v>124</v>
      </c>
      <c r="I7" s="21"/>
      <c r="J7" s="22"/>
      <c r="K7" s="22"/>
      <c r="L7" s="13"/>
    </row>
    <row r="8" spans="1:12" ht="31.5" customHeight="1" x14ac:dyDescent="0.25">
      <c r="A8" s="8"/>
      <c r="B8" s="66" t="s">
        <v>90</v>
      </c>
      <c r="C8" s="5"/>
      <c r="D8" s="5"/>
      <c r="E8" s="88">
        <v>4000</v>
      </c>
      <c r="F8" s="11"/>
      <c r="G8" s="15">
        <v>18823</v>
      </c>
      <c r="H8" s="70">
        <v>18823</v>
      </c>
      <c r="I8" s="12"/>
      <c r="L8" s="13"/>
    </row>
    <row r="9" spans="1:12" x14ac:dyDescent="0.2">
      <c r="A9" s="8"/>
      <c r="B9" s="5"/>
      <c r="C9" s="5"/>
      <c r="D9" s="5"/>
      <c r="E9" s="6"/>
      <c r="F9" s="11"/>
      <c r="G9" s="6"/>
      <c r="H9" s="7"/>
      <c r="I9" s="12"/>
      <c r="L9" s="13"/>
    </row>
    <row r="10" spans="1:12" ht="15.75" x14ac:dyDescent="0.25">
      <c r="A10" s="8"/>
      <c r="B10" s="4" t="s">
        <v>17</v>
      </c>
      <c r="C10" s="5"/>
      <c r="D10" s="5"/>
      <c r="E10" s="6"/>
      <c r="F10" s="11"/>
      <c r="G10" s="6"/>
      <c r="H10" s="5"/>
      <c r="I10" s="10"/>
      <c r="L10" s="13"/>
    </row>
    <row r="11" spans="1:12" ht="15.75" x14ac:dyDescent="0.25">
      <c r="A11" s="8"/>
      <c r="B11" s="4"/>
      <c r="C11" s="5"/>
      <c r="D11" s="5"/>
      <c r="E11" s="6"/>
      <c r="F11" s="11"/>
      <c r="G11" s="6"/>
      <c r="H11" s="5"/>
      <c r="I11" s="10"/>
      <c r="L11" s="13"/>
    </row>
    <row r="12" spans="1:12" x14ac:dyDescent="0.2">
      <c r="A12" s="8"/>
      <c r="B12" s="23" t="s">
        <v>16</v>
      </c>
      <c r="C12" s="5" t="s">
        <v>126</v>
      </c>
      <c r="D12" s="5"/>
      <c r="E12" s="6"/>
      <c r="F12" s="11"/>
      <c r="G12" s="6"/>
      <c r="H12" s="7"/>
      <c r="I12" s="12"/>
      <c r="L12" s="13"/>
    </row>
    <row r="13" spans="1:12" x14ac:dyDescent="0.2">
      <c r="A13" s="8"/>
      <c r="B13" s="24" t="s">
        <v>104</v>
      </c>
      <c r="C13" s="87">
        <v>10000</v>
      </c>
      <c r="D13" s="7">
        <v>1.75</v>
      </c>
      <c r="E13" s="6">
        <f>C13*D13</f>
        <v>17500</v>
      </c>
      <c r="F13" s="11"/>
      <c r="G13" s="3">
        <v>0</v>
      </c>
      <c r="H13" s="6">
        <v>0</v>
      </c>
      <c r="I13" s="12"/>
      <c r="L13" s="13"/>
    </row>
    <row r="14" spans="1:12" x14ac:dyDescent="0.2">
      <c r="A14" s="8"/>
      <c r="B14" s="24" t="s">
        <v>13</v>
      </c>
      <c r="C14" s="65">
        <f>C13-0.01*C13</f>
        <v>9900</v>
      </c>
      <c r="D14" s="7">
        <v>1.75</v>
      </c>
      <c r="E14" s="6">
        <f>C14*D14</f>
        <v>17325</v>
      </c>
      <c r="F14" s="11"/>
      <c r="G14" s="3">
        <v>17325</v>
      </c>
      <c r="H14" s="6">
        <v>19883.5</v>
      </c>
      <c r="I14" s="12"/>
      <c r="L14" s="13"/>
    </row>
    <row r="15" spans="1:12" x14ac:dyDescent="0.2">
      <c r="A15" s="8"/>
      <c r="B15" s="24" t="s">
        <v>14</v>
      </c>
      <c r="C15" s="65">
        <f>C14-0.01*C14</f>
        <v>9801</v>
      </c>
      <c r="D15" s="7">
        <v>1.75</v>
      </c>
      <c r="E15" s="6">
        <f>C15*D15</f>
        <v>17151.75</v>
      </c>
      <c r="F15" s="11"/>
      <c r="G15" s="3">
        <v>17152</v>
      </c>
      <c r="H15" s="6">
        <v>19611.75</v>
      </c>
      <c r="I15" s="12"/>
      <c r="L15" s="13"/>
    </row>
    <row r="16" spans="1:12" x14ac:dyDescent="0.2">
      <c r="A16" s="8"/>
      <c r="B16" s="24" t="s">
        <v>15</v>
      </c>
      <c r="C16" s="65">
        <f>C15-0.01*C15</f>
        <v>9702.99</v>
      </c>
      <c r="D16" s="7">
        <v>1.75</v>
      </c>
      <c r="E16" s="6">
        <f>C16*D16</f>
        <v>16980.232499999998</v>
      </c>
      <c r="F16" s="11"/>
      <c r="G16" s="3">
        <v>0</v>
      </c>
      <c r="H16" s="6">
        <v>0</v>
      </c>
      <c r="I16" s="12"/>
      <c r="L16" s="13"/>
    </row>
    <row r="17" spans="1:12" ht="15.75" x14ac:dyDescent="0.25">
      <c r="A17" s="8"/>
      <c r="B17" s="25" t="s">
        <v>4</v>
      </c>
      <c r="C17" s="5"/>
      <c r="D17" s="5"/>
      <c r="E17" s="15">
        <f>SUBTOTAL(9, E13:E16)</f>
        <v>68956.982499999998</v>
      </c>
      <c r="F17" s="16"/>
      <c r="G17" s="15">
        <f>SUBTOTAL(9, G13:G16)</f>
        <v>34477</v>
      </c>
      <c r="H17" s="15">
        <f>SUBTOTAL(9, H13:H16)</f>
        <v>39495.25</v>
      </c>
      <c r="I17" s="26"/>
      <c r="J17" s="27">
        <f>E17-H17</f>
        <v>29461.732499999998</v>
      </c>
      <c r="K17" s="28">
        <f>J17/H17</f>
        <v>0.74595634918123066</v>
      </c>
      <c r="L17" s="13"/>
    </row>
    <row r="18" spans="1:12" ht="15.75" x14ac:dyDescent="0.25">
      <c r="A18" s="8"/>
      <c r="B18" s="23" t="s">
        <v>18</v>
      </c>
      <c r="C18" s="5"/>
      <c r="D18" s="5"/>
      <c r="E18" s="6"/>
      <c r="F18" s="11"/>
      <c r="G18" s="6"/>
      <c r="H18" s="6"/>
      <c r="I18" s="11"/>
      <c r="J18" s="2"/>
      <c r="K18" s="28"/>
      <c r="L18" s="13"/>
    </row>
    <row r="19" spans="1:12" x14ac:dyDescent="0.2">
      <c r="A19" s="8"/>
      <c r="B19" s="67" t="s">
        <v>100</v>
      </c>
      <c r="C19" s="68">
        <v>100</v>
      </c>
      <c r="D19" s="69">
        <v>0</v>
      </c>
      <c r="E19" s="69">
        <f>C19*D19</f>
        <v>0</v>
      </c>
      <c r="F19" s="11"/>
      <c r="G19" s="69">
        <f>E19*F19</f>
        <v>0</v>
      </c>
      <c r="H19" s="6">
        <v>0</v>
      </c>
      <c r="I19" s="11"/>
      <c r="J19" s="2">
        <f>E19-H19</f>
        <v>0</v>
      </c>
      <c r="K19" s="59" t="e">
        <f>J19/H19</f>
        <v>#DIV/0!</v>
      </c>
      <c r="L19" s="13"/>
    </row>
    <row r="20" spans="1:12" x14ac:dyDescent="0.2">
      <c r="A20" s="8"/>
      <c r="B20" s="51" t="s">
        <v>25</v>
      </c>
      <c r="C20" s="5"/>
      <c r="D20" s="6"/>
      <c r="E20" s="6">
        <v>0</v>
      </c>
      <c r="F20" s="11"/>
      <c r="G20" s="6">
        <v>0</v>
      </c>
      <c r="H20" s="6">
        <v>0</v>
      </c>
      <c r="I20" s="11"/>
      <c r="J20" s="72"/>
      <c r="K20" s="29"/>
      <c r="L20" s="13"/>
    </row>
    <row r="21" spans="1:12" x14ac:dyDescent="0.2">
      <c r="A21" s="8"/>
      <c r="B21" s="24"/>
      <c r="C21" s="5"/>
      <c r="D21" s="7"/>
      <c r="E21" s="6"/>
      <c r="F21" s="11"/>
      <c r="G21" s="6"/>
      <c r="H21" s="6"/>
      <c r="I21" s="11"/>
      <c r="J21" s="2"/>
      <c r="K21" s="29"/>
      <c r="L21" s="13"/>
    </row>
    <row r="22" spans="1:12" x14ac:dyDescent="0.2">
      <c r="A22" s="8"/>
      <c r="B22" s="23" t="s">
        <v>19</v>
      </c>
      <c r="C22" s="5"/>
      <c r="D22" s="5"/>
      <c r="E22" s="6">
        <v>0</v>
      </c>
      <c r="F22" s="11"/>
      <c r="G22" s="6">
        <v>0</v>
      </c>
      <c r="H22" s="6">
        <v>0</v>
      </c>
      <c r="I22" s="11"/>
      <c r="J22" s="2">
        <f>E22-H22</f>
        <v>0</v>
      </c>
      <c r="K22" s="59" t="e">
        <f>J22/H22</f>
        <v>#DIV/0!</v>
      </c>
      <c r="L22" s="13"/>
    </row>
    <row r="23" spans="1:12" x14ac:dyDescent="0.2">
      <c r="A23" s="8"/>
      <c r="B23" s="23" t="s">
        <v>20</v>
      </c>
      <c r="C23" s="5"/>
      <c r="D23" s="5"/>
      <c r="E23" s="6">
        <v>300</v>
      </c>
      <c r="F23" s="11"/>
      <c r="G23" s="6">
        <v>0</v>
      </c>
      <c r="H23" s="69">
        <v>307.5</v>
      </c>
      <c r="I23" s="11"/>
      <c r="J23" s="2">
        <f>E23-H23</f>
        <v>-7.5</v>
      </c>
      <c r="K23" s="29"/>
      <c r="L23" s="13"/>
    </row>
    <row r="24" spans="1:12" x14ac:dyDescent="0.2">
      <c r="A24" s="8"/>
      <c r="B24" s="23" t="s">
        <v>21</v>
      </c>
      <c r="C24" s="5"/>
      <c r="D24" s="5"/>
      <c r="E24" s="6">
        <v>30</v>
      </c>
      <c r="F24" s="11" t="s">
        <v>108</v>
      </c>
      <c r="G24" s="6">
        <v>60</v>
      </c>
      <c r="H24" s="69">
        <v>30</v>
      </c>
      <c r="I24" s="11"/>
      <c r="J24" s="2">
        <f>E24-H24</f>
        <v>0</v>
      </c>
      <c r="K24" s="75">
        <f>J24/H24</f>
        <v>0</v>
      </c>
      <c r="L24" s="13"/>
    </row>
    <row r="25" spans="1:12" x14ac:dyDescent="0.2">
      <c r="A25" s="8"/>
      <c r="B25" s="23" t="s">
        <v>22</v>
      </c>
      <c r="C25" s="5"/>
      <c r="D25" s="5"/>
      <c r="E25" s="6"/>
      <c r="F25" s="31"/>
      <c r="G25" s="32"/>
      <c r="H25" s="6"/>
      <c r="I25" s="11"/>
      <c r="J25" s="2"/>
      <c r="K25" s="29"/>
      <c r="L25" s="13"/>
    </row>
    <row r="26" spans="1:12" x14ac:dyDescent="0.2">
      <c r="A26" s="8"/>
      <c r="B26" s="38" t="s">
        <v>23</v>
      </c>
      <c r="C26" s="5"/>
      <c r="D26" s="5"/>
      <c r="E26" s="69">
        <v>500</v>
      </c>
      <c r="F26" s="11"/>
      <c r="G26" s="6">
        <v>5000</v>
      </c>
      <c r="H26" s="6">
        <v>1678</v>
      </c>
      <c r="I26" s="11"/>
      <c r="J26" s="2">
        <f>E26-H26</f>
        <v>-1178</v>
      </c>
      <c r="K26" s="29"/>
      <c r="L26" s="13"/>
    </row>
    <row r="27" spans="1:12" x14ac:dyDescent="0.2">
      <c r="A27" s="8"/>
      <c r="B27" s="38" t="s">
        <v>24</v>
      </c>
      <c r="C27" s="5"/>
      <c r="D27" s="5"/>
      <c r="E27" s="6"/>
      <c r="F27" s="11"/>
      <c r="G27" s="7"/>
      <c r="H27" s="6"/>
      <c r="I27" s="11"/>
      <c r="J27" s="2">
        <f>E27-H27</f>
        <v>0</v>
      </c>
      <c r="K27" s="29"/>
      <c r="L27" s="13"/>
    </row>
    <row r="28" spans="1:12" x14ac:dyDescent="0.2">
      <c r="A28" s="8"/>
      <c r="B28" s="38"/>
      <c r="C28" s="5"/>
      <c r="D28" s="5"/>
      <c r="E28" s="6"/>
      <c r="F28" s="11"/>
      <c r="G28" s="7"/>
      <c r="H28" s="6"/>
      <c r="I28" s="11"/>
      <c r="J28" s="2"/>
      <c r="K28" s="29"/>
      <c r="L28" s="13"/>
    </row>
    <row r="29" spans="1:12" ht="15.75" x14ac:dyDescent="0.25">
      <c r="A29" s="8"/>
      <c r="B29" s="4" t="s">
        <v>103</v>
      </c>
      <c r="C29" s="5"/>
      <c r="D29" s="5"/>
      <c r="E29" s="15">
        <f>SUBTOTAL(9, E8:E28)</f>
        <v>73786.982499999998</v>
      </c>
      <c r="F29" s="16"/>
      <c r="G29" s="15">
        <f>SUBTOTAL(9, G8:G28)</f>
        <v>58360</v>
      </c>
      <c r="H29" s="15">
        <f>SUBTOTAL(9, H8:H28)</f>
        <v>60333.75</v>
      </c>
      <c r="I29" s="16"/>
      <c r="J29" s="27">
        <f>E29-H29</f>
        <v>13453.232499999998</v>
      </c>
      <c r="K29" s="28">
        <f>J29/H29</f>
        <v>0.22298021422503986</v>
      </c>
      <c r="L29" s="13"/>
    </row>
    <row r="30" spans="1:12" ht="15.75" x14ac:dyDescent="0.25">
      <c r="A30" s="8"/>
      <c r="B30" s="4"/>
      <c r="C30" s="5"/>
      <c r="D30" s="5"/>
      <c r="E30" s="15"/>
      <c r="F30" s="16"/>
      <c r="G30" s="17"/>
      <c r="H30" s="15"/>
      <c r="I30" s="16"/>
      <c r="J30" s="2"/>
      <c r="K30" s="28"/>
      <c r="L30" s="13"/>
    </row>
    <row r="31" spans="1:12" ht="15.75" x14ac:dyDescent="0.25">
      <c r="A31" s="8"/>
      <c r="B31" s="23" t="s">
        <v>26</v>
      </c>
      <c r="C31" s="5"/>
      <c r="D31" s="5"/>
      <c r="E31" s="35">
        <v>-300</v>
      </c>
      <c r="F31" s="36"/>
      <c r="G31" s="35">
        <v>0</v>
      </c>
      <c r="H31" s="71">
        <v>0</v>
      </c>
      <c r="I31" s="16"/>
      <c r="J31" s="2">
        <f>E31-H31</f>
        <v>-300</v>
      </c>
      <c r="K31" s="29" t="e">
        <f>J31/H31</f>
        <v>#DIV/0!</v>
      </c>
      <c r="L31" s="13"/>
    </row>
    <row r="32" spans="1:12" ht="15.75" x14ac:dyDescent="0.25">
      <c r="A32" s="8"/>
      <c r="B32" s="23"/>
      <c r="C32" s="5"/>
      <c r="D32" s="5"/>
      <c r="E32" s="15"/>
      <c r="F32" s="16"/>
      <c r="G32" s="17"/>
      <c r="H32" s="15"/>
      <c r="I32" s="16"/>
      <c r="J32" s="2"/>
      <c r="K32" s="28"/>
      <c r="L32" s="13"/>
    </row>
    <row r="33" spans="1:12" ht="15.75" x14ac:dyDescent="0.25">
      <c r="A33" s="8"/>
      <c r="B33" s="4" t="s">
        <v>5</v>
      </c>
      <c r="C33" s="5"/>
      <c r="D33" s="5"/>
      <c r="E33" s="15">
        <f>SUBTOTAL(9, E8:E32)</f>
        <v>73486.982499999998</v>
      </c>
      <c r="F33" s="16"/>
      <c r="G33" s="15">
        <f>SUBTOTAL(9, G8:G32)</f>
        <v>58360</v>
      </c>
      <c r="H33" s="15">
        <f>SUBTOTAL(9, H8:H32)</f>
        <v>60333.75</v>
      </c>
      <c r="I33" s="16"/>
      <c r="J33" s="27">
        <f>E33-H33</f>
        <v>13153.232499999998</v>
      </c>
      <c r="K33" s="28">
        <f>J33/H33</f>
        <v>0.2180078728738061</v>
      </c>
      <c r="L33" s="13"/>
    </row>
    <row r="34" spans="1:12" ht="7.5" customHeight="1" x14ac:dyDescent="0.2">
      <c r="A34" s="8"/>
      <c r="B34" s="10"/>
      <c r="C34" s="10"/>
      <c r="D34" s="10"/>
      <c r="E34" s="11"/>
      <c r="F34" s="11"/>
      <c r="G34" s="12"/>
      <c r="H34" s="11"/>
      <c r="I34" s="11"/>
      <c r="J34" s="33"/>
      <c r="K34" s="13"/>
      <c r="L34" s="13"/>
    </row>
    <row r="35" spans="1:12" ht="12" customHeight="1" x14ac:dyDescent="0.25">
      <c r="B35" s="18"/>
      <c r="C35" s="5"/>
      <c r="D35" s="5"/>
      <c r="E35" s="6"/>
      <c r="F35" s="6"/>
      <c r="G35" s="7"/>
      <c r="H35" s="6"/>
      <c r="I35" s="6"/>
    </row>
    <row r="36" spans="1:12" ht="7.5" customHeight="1" x14ac:dyDescent="0.25">
      <c r="A36" s="8"/>
      <c r="B36" s="14"/>
      <c r="C36" s="10"/>
      <c r="D36" s="10"/>
      <c r="E36" s="11"/>
      <c r="F36" s="11"/>
      <c r="G36" s="12"/>
      <c r="H36" s="11"/>
      <c r="I36" s="11"/>
      <c r="J36" s="13"/>
      <c r="K36" s="13"/>
      <c r="L36" s="13"/>
    </row>
    <row r="37" spans="1:12" ht="15.75" x14ac:dyDescent="0.25">
      <c r="A37" s="8"/>
      <c r="B37" s="4" t="s">
        <v>6</v>
      </c>
      <c r="C37" s="4"/>
      <c r="D37" s="4"/>
      <c r="E37" s="15" t="s">
        <v>0</v>
      </c>
      <c r="F37" s="16"/>
      <c r="G37" s="80">
        <v>2021</v>
      </c>
      <c r="H37" s="80">
        <v>2021</v>
      </c>
      <c r="I37" s="16"/>
      <c r="J37" s="18" t="s">
        <v>99</v>
      </c>
      <c r="K37" s="18"/>
      <c r="L37" s="13"/>
    </row>
    <row r="38" spans="1:12" ht="15.75" x14ac:dyDescent="0.25">
      <c r="A38" s="8"/>
      <c r="B38" s="23"/>
      <c r="C38" s="5"/>
      <c r="D38" s="5"/>
      <c r="E38" s="19" t="s">
        <v>1</v>
      </c>
      <c r="F38" s="20"/>
      <c r="G38" s="81" t="s">
        <v>1</v>
      </c>
      <c r="H38" s="81" t="s">
        <v>123</v>
      </c>
      <c r="I38" s="34"/>
      <c r="J38" s="22" t="s">
        <v>2</v>
      </c>
      <c r="K38" s="22" t="s">
        <v>3</v>
      </c>
      <c r="L38" s="13"/>
    </row>
    <row r="39" spans="1:12" ht="15.75" x14ac:dyDescent="0.25">
      <c r="A39" s="8"/>
      <c r="B39" s="4" t="s">
        <v>58</v>
      </c>
      <c r="C39" s="5"/>
      <c r="D39" s="5"/>
      <c r="E39" s="6"/>
      <c r="F39" s="11"/>
      <c r="G39" s="82"/>
      <c r="H39" s="82" t="s">
        <v>124</v>
      </c>
      <c r="I39" s="11"/>
      <c r="L39" s="13"/>
    </row>
    <row r="40" spans="1:12" ht="15.75" x14ac:dyDescent="0.25">
      <c r="A40" s="8"/>
      <c r="B40" s="4"/>
      <c r="C40" s="5"/>
      <c r="D40" s="5"/>
      <c r="E40" s="6"/>
      <c r="F40" s="11"/>
      <c r="G40" s="7"/>
      <c r="H40" s="6"/>
      <c r="I40" s="11"/>
      <c r="L40" s="13"/>
    </row>
    <row r="41" spans="1:12" x14ac:dyDescent="0.2">
      <c r="A41" s="8"/>
      <c r="B41" s="38" t="s">
        <v>120</v>
      </c>
      <c r="F41" s="33"/>
      <c r="H41" s="6"/>
      <c r="I41" s="11"/>
      <c r="L41" s="13"/>
    </row>
    <row r="42" spans="1:12" x14ac:dyDescent="0.2">
      <c r="A42" s="8"/>
      <c r="B42" s="52" t="s">
        <v>32</v>
      </c>
      <c r="D42" s="72">
        <v>700</v>
      </c>
      <c r="F42" s="33"/>
      <c r="G42" s="72">
        <v>700</v>
      </c>
      <c r="H42" s="6"/>
      <c r="I42" s="11"/>
      <c r="L42" s="13"/>
    </row>
    <row r="43" spans="1:12" x14ac:dyDescent="0.2">
      <c r="A43" s="8"/>
      <c r="B43" s="52" t="s">
        <v>33</v>
      </c>
      <c r="D43" s="72">
        <v>700</v>
      </c>
      <c r="F43" s="33"/>
      <c r="G43" s="72">
        <v>700</v>
      </c>
      <c r="H43" s="6"/>
      <c r="I43" s="11"/>
      <c r="L43" s="13"/>
    </row>
    <row r="44" spans="1:12" x14ac:dyDescent="0.2">
      <c r="A44" s="8"/>
      <c r="B44" s="52" t="s">
        <v>34</v>
      </c>
      <c r="D44" s="72">
        <v>450</v>
      </c>
      <c r="F44" s="33"/>
      <c r="G44" s="72">
        <v>450</v>
      </c>
      <c r="H44" s="6">
        <v>38</v>
      </c>
      <c r="I44" s="11"/>
      <c r="L44" s="13"/>
    </row>
    <row r="45" spans="1:12" x14ac:dyDescent="0.2">
      <c r="A45" s="8"/>
      <c r="B45" s="52" t="s">
        <v>60</v>
      </c>
      <c r="D45" s="84">
        <v>0</v>
      </c>
      <c r="F45" s="33"/>
      <c r="G45" s="72">
        <v>275</v>
      </c>
      <c r="H45" s="6"/>
      <c r="I45" s="11"/>
      <c r="L45" s="13"/>
    </row>
    <row r="46" spans="1:12" x14ac:dyDescent="0.2">
      <c r="A46" s="8"/>
      <c r="B46" s="52" t="s">
        <v>35</v>
      </c>
      <c r="D46" s="72">
        <v>450</v>
      </c>
      <c r="F46" s="33"/>
      <c r="G46" s="72">
        <v>450</v>
      </c>
      <c r="H46" s="6"/>
      <c r="I46" s="11"/>
      <c r="L46" s="13"/>
    </row>
    <row r="47" spans="1:12" x14ac:dyDescent="0.2">
      <c r="A47" s="8"/>
      <c r="B47" s="52" t="s">
        <v>61</v>
      </c>
      <c r="D47" s="72">
        <v>275</v>
      </c>
      <c r="F47" s="33"/>
      <c r="G47" s="72">
        <v>275</v>
      </c>
      <c r="H47" s="6"/>
      <c r="I47" s="11"/>
      <c r="L47" s="13"/>
    </row>
    <row r="48" spans="1:12" x14ac:dyDescent="0.2">
      <c r="A48" s="8"/>
      <c r="B48" s="52" t="s">
        <v>62</v>
      </c>
      <c r="D48" s="72">
        <v>425</v>
      </c>
      <c r="F48" s="33"/>
      <c r="G48" s="72">
        <v>425</v>
      </c>
      <c r="H48" s="6"/>
      <c r="I48" s="11"/>
      <c r="L48" s="13"/>
    </row>
    <row r="49" spans="1:12" x14ac:dyDescent="0.2">
      <c r="A49" s="8"/>
      <c r="B49" s="52" t="s">
        <v>36</v>
      </c>
      <c r="D49" s="72">
        <v>425</v>
      </c>
      <c r="F49" s="33"/>
      <c r="G49" s="72">
        <v>425</v>
      </c>
      <c r="H49" s="6"/>
      <c r="I49" s="11"/>
      <c r="L49" s="13"/>
    </row>
    <row r="50" spans="1:12" x14ac:dyDescent="0.2">
      <c r="A50" s="8"/>
      <c r="B50" s="40" t="s">
        <v>8</v>
      </c>
      <c r="D50" s="2"/>
      <c r="E50" s="58">
        <f>SUM(D42:D49)</f>
        <v>3425</v>
      </c>
      <c r="F50" s="41"/>
      <c r="G50" s="37">
        <f>SUBTOTAL(9,G42:G49)</f>
        <v>3700</v>
      </c>
      <c r="H50" s="37">
        <v>538</v>
      </c>
      <c r="I50" s="11"/>
      <c r="J50" s="58">
        <f>E50-H50</f>
        <v>2887</v>
      </c>
      <c r="K50" s="29">
        <f>J50/E50</f>
        <v>0.84291970802919713</v>
      </c>
      <c r="L50" s="13"/>
    </row>
    <row r="51" spans="1:12" x14ac:dyDescent="0.2">
      <c r="A51" s="8"/>
      <c r="D51" s="2"/>
      <c r="F51" s="33"/>
      <c r="G51" s="2"/>
      <c r="H51" s="6"/>
      <c r="I51" s="11"/>
      <c r="L51" s="13"/>
    </row>
    <row r="52" spans="1:12" x14ac:dyDescent="0.2">
      <c r="A52" s="8"/>
      <c r="B52" s="23" t="s">
        <v>119</v>
      </c>
      <c r="C52" s="5"/>
      <c r="D52" s="6"/>
      <c r="E52" s="6"/>
      <c r="F52" s="11"/>
      <c r="G52" s="2"/>
      <c r="H52" s="6"/>
      <c r="I52" s="11"/>
      <c r="L52" s="13"/>
    </row>
    <row r="53" spans="1:12" x14ac:dyDescent="0.2">
      <c r="A53" s="8"/>
      <c r="B53" s="24" t="s">
        <v>37</v>
      </c>
      <c r="C53" s="5"/>
      <c r="D53" s="6">
        <v>20</v>
      </c>
      <c r="E53" s="6"/>
      <c r="F53" s="11"/>
      <c r="G53" s="6">
        <v>100</v>
      </c>
      <c r="H53" s="6">
        <v>3</v>
      </c>
      <c r="I53" s="11"/>
      <c r="L53" s="13"/>
    </row>
    <row r="54" spans="1:12" x14ac:dyDescent="0.2">
      <c r="A54" s="8"/>
      <c r="B54" s="24" t="s">
        <v>38</v>
      </c>
      <c r="C54" s="5"/>
      <c r="D54" s="6">
        <v>800</v>
      </c>
      <c r="E54" s="6"/>
      <c r="F54" s="11"/>
      <c r="G54" s="6">
        <v>800</v>
      </c>
      <c r="H54" s="6">
        <v>1000</v>
      </c>
      <c r="I54" s="11"/>
      <c r="L54" s="13"/>
    </row>
    <row r="55" spans="1:12" x14ac:dyDescent="0.2">
      <c r="A55" s="8"/>
      <c r="B55" s="24" t="s">
        <v>39</v>
      </c>
      <c r="C55" s="5"/>
      <c r="D55" s="6">
        <v>400</v>
      </c>
      <c r="E55" s="6"/>
      <c r="F55" s="11"/>
      <c r="G55" s="6">
        <v>400</v>
      </c>
      <c r="H55" s="6">
        <v>400</v>
      </c>
      <c r="I55" s="11"/>
      <c r="L55" s="13"/>
    </row>
    <row r="56" spans="1:12" x14ac:dyDescent="0.2">
      <c r="A56" s="8"/>
      <c r="B56" s="24" t="s">
        <v>43</v>
      </c>
      <c r="C56" s="5"/>
      <c r="D56" s="6">
        <v>400</v>
      </c>
      <c r="E56" s="6"/>
      <c r="F56" s="11"/>
      <c r="G56" s="6">
        <v>400</v>
      </c>
      <c r="H56" s="6">
        <v>400</v>
      </c>
      <c r="I56" s="11"/>
      <c r="L56" s="13"/>
    </row>
    <row r="57" spans="1:12" x14ac:dyDescent="0.2">
      <c r="A57" s="8"/>
      <c r="B57" s="24" t="s">
        <v>40</v>
      </c>
      <c r="C57" s="5"/>
      <c r="D57" s="6">
        <v>200</v>
      </c>
      <c r="E57" s="6"/>
      <c r="F57" s="11"/>
      <c r="G57" s="6">
        <v>200</v>
      </c>
      <c r="H57" s="6">
        <v>0</v>
      </c>
      <c r="I57" s="11"/>
      <c r="L57" s="13"/>
    </row>
    <row r="58" spans="1:12" x14ac:dyDescent="0.2">
      <c r="A58" s="8"/>
      <c r="B58" s="24" t="s">
        <v>44</v>
      </c>
      <c r="C58" s="5"/>
      <c r="D58" s="83">
        <v>1350</v>
      </c>
      <c r="E58" s="6"/>
      <c r="F58" s="11"/>
      <c r="G58" s="6">
        <v>900</v>
      </c>
      <c r="H58" s="6">
        <v>0</v>
      </c>
      <c r="I58" s="11"/>
      <c r="L58" s="13"/>
    </row>
    <row r="59" spans="1:12" x14ac:dyDescent="0.2">
      <c r="A59" s="8"/>
      <c r="B59" s="24" t="s">
        <v>45</v>
      </c>
      <c r="C59" s="5"/>
      <c r="D59" s="83">
        <v>2000</v>
      </c>
      <c r="E59" s="6"/>
      <c r="F59" s="11"/>
      <c r="G59" s="6">
        <v>3500</v>
      </c>
      <c r="H59" s="6">
        <v>1640.56</v>
      </c>
      <c r="I59" s="11"/>
      <c r="L59" s="13"/>
    </row>
    <row r="60" spans="1:12" x14ac:dyDescent="0.2">
      <c r="A60" s="8"/>
      <c r="B60" s="24" t="s">
        <v>46</v>
      </c>
      <c r="C60" s="5"/>
      <c r="D60" s="50"/>
      <c r="E60" s="6"/>
      <c r="F60" s="11"/>
      <c r="G60" s="50"/>
      <c r="I60" s="11"/>
      <c r="L60" s="13"/>
    </row>
    <row r="61" spans="1:12" x14ac:dyDescent="0.2">
      <c r="A61" s="8"/>
      <c r="B61" s="24" t="s">
        <v>41</v>
      </c>
      <c r="C61" s="5"/>
      <c r="D61" s="6">
        <v>1400</v>
      </c>
      <c r="E61" s="6"/>
      <c r="F61" s="11"/>
      <c r="G61" s="6">
        <v>1000</v>
      </c>
      <c r="H61" s="6">
        <v>1340</v>
      </c>
      <c r="I61" s="11"/>
      <c r="L61" s="13"/>
    </row>
    <row r="62" spans="1:12" x14ac:dyDescent="0.2">
      <c r="A62" s="8"/>
      <c r="B62" s="24" t="s">
        <v>63</v>
      </c>
      <c r="C62" s="5"/>
      <c r="D62" s="50"/>
      <c r="E62" s="6"/>
      <c r="F62" s="11"/>
      <c r="G62" s="6"/>
      <c r="I62" s="11"/>
      <c r="L62" s="13"/>
    </row>
    <row r="63" spans="1:12" x14ac:dyDescent="0.2">
      <c r="A63" s="8"/>
      <c r="B63" s="24" t="s">
        <v>42</v>
      </c>
      <c r="C63" s="5"/>
      <c r="D63" s="69"/>
      <c r="E63" s="6"/>
      <c r="F63" s="11"/>
      <c r="G63" s="6"/>
      <c r="I63" s="11"/>
      <c r="L63" s="13"/>
    </row>
    <row r="64" spans="1:12" x14ac:dyDescent="0.2">
      <c r="A64" s="8"/>
      <c r="B64" s="23" t="s">
        <v>121</v>
      </c>
      <c r="C64" s="5"/>
      <c r="D64" s="6"/>
      <c r="E64" s="35">
        <f>SUM(D53:D63)</f>
        <v>6570</v>
      </c>
      <c r="F64" s="36"/>
      <c r="G64" s="37">
        <f>SUBTOTAL(9,G53:G63)</f>
        <v>7300</v>
      </c>
      <c r="H64" s="35">
        <v>5000</v>
      </c>
      <c r="I64" s="36"/>
      <c r="J64" s="58">
        <f>E64-H64</f>
        <v>1570</v>
      </c>
      <c r="K64" s="29">
        <f>J64/E64</f>
        <v>0.23896499238964991</v>
      </c>
      <c r="L64" s="13"/>
    </row>
    <row r="65" spans="1:12" x14ac:dyDescent="0.2">
      <c r="A65" s="8"/>
      <c r="B65" s="23"/>
      <c r="C65" s="5"/>
      <c r="D65" s="6"/>
      <c r="E65" s="35"/>
      <c r="F65" s="36"/>
      <c r="G65" s="2"/>
      <c r="H65" s="35"/>
      <c r="I65" s="36"/>
      <c r="J65" s="37"/>
      <c r="K65" s="30"/>
      <c r="L65" s="13"/>
    </row>
    <row r="66" spans="1:12" x14ac:dyDescent="0.2">
      <c r="A66" s="8"/>
      <c r="B66" s="23" t="s">
        <v>27</v>
      </c>
      <c r="C66" s="5"/>
      <c r="D66" s="5"/>
      <c r="E66" s="6"/>
      <c r="F66" s="11"/>
      <c r="G66" s="7"/>
      <c r="H66" s="6"/>
      <c r="I66" s="11"/>
      <c r="L66" s="13"/>
    </row>
    <row r="67" spans="1:12" x14ac:dyDescent="0.2">
      <c r="A67" s="8"/>
      <c r="B67" s="24" t="s">
        <v>28</v>
      </c>
      <c r="C67" s="5"/>
      <c r="D67" s="5"/>
      <c r="E67" s="6"/>
      <c r="F67" s="11"/>
      <c r="G67" s="7"/>
      <c r="H67" s="6"/>
      <c r="I67" s="11"/>
      <c r="L67" s="13"/>
    </row>
    <row r="68" spans="1:12" x14ac:dyDescent="0.2">
      <c r="A68" s="8"/>
      <c r="B68" s="24" t="s">
        <v>29</v>
      </c>
      <c r="C68" s="5"/>
      <c r="D68" s="5"/>
      <c r="E68" s="6"/>
      <c r="F68" s="11"/>
      <c r="G68" s="6"/>
      <c r="H68" s="6"/>
      <c r="I68" s="11"/>
      <c r="L68" s="13"/>
    </row>
    <row r="69" spans="1:12" x14ac:dyDescent="0.2">
      <c r="A69" s="8"/>
      <c r="B69" s="24" t="s">
        <v>30</v>
      </c>
      <c r="C69" s="5"/>
      <c r="D69" s="5"/>
      <c r="E69" s="6"/>
      <c r="F69" s="11"/>
      <c r="G69" s="6"/>
      <c r="H69" s="6"/>
      <c r="I69" s="11"/>
      <c r="L69" s="13"/>
    </row>
    <row r="70" spans="1:12" x14ac:dyDescent="0.2">
      <c r="A70" s="8"/>
      <c r="B70" s="24" t="s">
        <v>31</v>
      </c>
      <c r="C70" s="5"/>
      <c r="D70" s="5"/>
      <c r="E70" s="6"/>
      <c r="F70" s="11"/>
      <c r="G70" s="7"/>
      <c r="H70" s="6"/>
      <c r="I70" s="11"/>
      <c r="L70" s="13"/>
    </row>
    <row r="71" spans="1:12" x14ac:dyDescent="0.2">
      <c r="A71" s="8"/>
      <c r="B71" s="23" t="s">
        <v>7</v>
      </c>
      <c r="C71" s="5"/>
      <c r="D71" s="5"/>
      <c r="E71" s="71">
        <v>55000</v>
      </c>
      <c r="F71" s="36"/>
      <c r="G71" s="71">
        <v>51000</v>
      </c>
      <c r="H71" s="71">
        <v>52962</v>
      </c>
      <c r="I71" s="36"/>
      <c r="J71" s="37">
        <f>E71-H71</f>
        <v>2038</v>
      </c>
      <c r="K71" s="29">
        <f>J71/E71</f>
        <v>3.7054545454545451E-2</v>
      </c>
      <c r="L71" s="13"/>
    </row>
    <row r="72" spans="1:12" x14ac:dyDescent="0.2">
      <c r="A72" s="8"/>
      <c r="B72" s="23"/>
      <c r="C72" s="5"/>
      <c r="D72" s="5"/>
      <c r="E72" s="35"/>
      <c r="F72" s="36"/>
      <c r="G72" s="6"/>
      <c r="H72" s="6"/>
      <c r="I72" s="11"/>
      <c r="L72" s="13"/>
    </row>
    <row r="73" spans="1:12" x14ac:dyDescent="0.2">
      <c r="A73" s="8"/>
      <c r="B73" s="38" t="s">
        <v>47</v>
      </c>
      <c r="D73" s="2"/>
      <c r="F73" s="11"/>
      <c r="G73" s="6"/>
      <c r="H73" s="6"/>
      <c r="I73" s="11"/>
      <c r="L73" s="13"/>
    </row>
    <row r="74" spans="1:12" x14ac:dyDescent="0.2">
      <c r="A74" s="8"/>
      <c r="B74" s="39" t="s">
        <v>50</v>
      </c>
      <c r="D74" s="72">
        <v>0</v>
      </c>
      <c r="F74" s="11"/>
      <c r="G74" s="72">
        <v>175</v>
      </c>
      <c r="I74" s="11"/>
      <c r="L74" s="13"/>
    </row>
    <row r="75" spans="1:12" x14ac:dyDescent="0.2">
      <c r="A75" s="8"/>
      <c r="B75" s="39" t="s">
        <v>52</v>
      </c>
      <c r="D75" s="72">
        <v>100</v>
      </c>
      <c r="F75" s="33"/>
      <c r="G75" s="72">
        <v>100</v>
      </c>
      <c r="I75" s="33"/>
      <c r="L75" s="13"/>
    </row>
    <row r="76" spans="1:12" x14ac:dyDescent="0.2">
      <c r="A76" s="8"/>
      <c r="B76" s="39" t="s">
        <v>54</v>
      </c>
      <c r="D76" s="72">
        <v>0</v>
      </c>
      <c r="F76" s="33"/>
      <c r="G76" s="72">
        <v>200</v>
      </c>
      <c r="I76" s="33"/>
      <c r="L76" s="13"/>
    </row>
    <row r="77" spans="1:12" x14ac:dyDescent="0.2">
      <c r="A77" s="8"/>
      <c r="B77" s="39" t="s">
        <v>55</v>
      </c>
      <c r="D77" s="72"/>
      <c r="F77" s="33"/>
      <c r="G77" s="72"/>
      <c r="I77" s="33"/>
      <c r="L77" s="13"/>
    </row>
    <row r="78" spans="1:12" x14ac:dyDescent="0.2">
      <c r="A78" s="8"/>
      <c r="B78" s="39" t="s">
        <v>56</v>
      </c>
      <c r="D78" s="72"/>
      <c r="F78" s="33"/>
      <c r="G78" s="72"/>
      <c r="I78" s="33"/>
      <c r="L78" s="13"/>
    </row>
    <row r="79" spans="1:12" x14ac:dyDescent="0.2">
      <c r="A79" s="8"/>
      <c r="B79" s="39" t="s">
        <v>57</v>
      </c>
      <c r="D79" s="72">
        <v>0</v>
      </c>
      <c r="F79" s="33"/>
      <c r="G79" s="72">
        <v>250</v>
      </c>
      <c r="I79" s="33"/>
      <c r="L79" s="13"/>
    </row>
    <row r="80" spans="1:12" x14ac:dyDescent="0.2">
      <c r="A80" s="8"/>
      <c r="B80" s="52" t="s">
        <v>114</v>
      </c>
      <c r="D80" s="72">
        <v>250</v>
      </c>
      <c r="F80" s="33"/>
      <c r="G80" s="72">
        <v>250</v>
      </c>
      <c r="I80" s="33"/>
      <c r="L80" s="13"/>
    </row>
    <row r="81" spans="1:12" x14ac:dyDescent="0.2">
      <c r="A81" s="8"/>
      <c r="B81" s="39" t="s">
        <v>51</v>
      </c>
      <c r="D81" s="84">
        <v>0</v>
      </c>
      <c r="F81" s="33"/>
      <c r="G81" s="72">
        <v>550</v>
      </c>
      <c r="I81" s="33"/>
      <c r="L81" s="13"/>
    </row>
    <row r="82" spans="1:12" x14ac:dyDescent="0.2">
      <c r="A82" s="8"/>
      <c r="B82" s="52" t="s">
        <v>116</v>
      </c>
      <c r="D82" s="72">
        <v>500</v>
      </c>
      <c r="F82" s="33"/>
      <c r="G82" s="72">
        <v>500</v>
      </c>
      <c r="I82" s="33"/>
      <c r="L82" s="13"/>
    </row>
    <row r="83" spans="1:12" x14ac:dyDescent="0.2">
      <c r="A83" s="8"/>
      <c r="B83" s="52" t="s">
        <v>111</v>
      </c>
      <c r="D83" s="84">
        <v>0</v>
      </c>
      <c r="F83" s="33"/>
      <c r="G83" s="72">
        <v>1000</v>
      </c>
      <c r="I83" s="33"/>
      <c r="L83" s="13"/>
    </row>
    <row r="84" spans="1:12" x14ac:dyDescent="0.2">
      <c r="A84" s="8"/>
      <c r="B84" s="78" t="s">
        <v>109</v>
      </c>
      <c r="D84" s="72">
        <v>0</v>
      </c>
      <c r="F84" s="33"/>
      <c r="G84" s="72">
        <v>0</v>
      </c>
      <c r="I84" s="33"/>
      <c r="L84" s="13"/>
    </row>
    <row r="85" spans="1:12" x14ac:dyDescent="0.2">
      <c r="A85" s="8"/>
      <c r="B85" s="78" t="s">
        <v>117</v>
      </c>
      <c r="D85" s="72">
        <v>0</v>
      </c>
      <c r="F85" s="33"/>
      <c r="G85" s="72">
        <v>700</v>
      </c>
      <c r="H85" s="1">
        <v>300</v>
      </c>
      <c r="I85" s="33"/>
      <c r="L85" s="13"/>
    </row>
    <row r="86" spans="1:12" x14ac:dyDescent="0.2">
      <c r="A86" s="8"/>
      <c r="B86" s="78" t="s">
        <v>118</v>
      </c>
      <c r="D86" s="84">
        <v>100</v>
      </c>
      <c r="F86" s="33"/>
      <c r="G86" s="72">
        <v>300</v>
      </c>
      <c r="I86" s="33"/>
      <c r="L86" s="13"/>
    </row>
    <row r="87" spans="1:12" x14ac:dyDescent="0.2">
      <c r="A87" s="8"/>
      <c r="B87" s="39" t="s">
        <v>49</v>
      </c>
      <c r="D87" s="84">
        <v>0</v>
      </c>
      <c r="F87" s="11"/>
      <c r="G87" s="72">
        <v>425</v>
      </c>
      <c r="I87" s="11"/>
      <c r="L87" s="13"/>
    </row>
    <row r="88" spans="1:12" x14ac:dyDescent="0.2">
      <c r="A88" s="8"/>
      <c r="B88" s="39" t="s">
        <v>48</v>
      </c>
      <c r="C88" s="72"/>
      <c r="D88" s="84">
        <v>0</v>
      </c>
      <c r="F88" s="11"/>
      <c r="G88" s="72">
        <v>200</v>
      </c>
      <c r="I88" s="33"/>
      <c r="L88" s="13"/>
    </row>
    <row r="89" spans="1:12" x14ac:dyDescent="0.2">
      <c r="A89" s="8"/>
      <c r="B89" s="52" t="s">
        <v>110</v>
      </c>
      <c r="D89" s="72">
        <v>0</v>
      </c>
      <c r="F89" s="33"/>
      <c r="G89" s="72">
        <v>0</v>
      </c>
      <c r="I89" s="33"/>
      <c r="L89" s="13"/>
    </row>
    <row r="90" spans="1:12" x14ac:dyDescent="0.2">
      <c r="A90" s="8"/>
      <c r="B90" s="52" t="s">
        <v>113</v>
      </c>
      <c r="D90" s="84">
        <v>0</v>
      </c>
      <c r="F90" s="33"/>
      <c r="G90" s="72">
        <v>200</v>
      </c>
      <c r="I90" s="33"/>
      <c r="L90" s="13"/>
    </row>
    <row r="91" spans="1:12" ht="18.600000000000001" customHeight="1" x14ac:dyDescent="0.2">
      <c r="A91" s="13"/>
      <c r="B91" s="77" t="s">
        <v>101</v>
      </c>
      <c r="D91" s="72"/>
      <c r="E91" s="37"/>
      <c r="F91" s="41"/>
      <c r="G91" s="72"/>
      <c r="H91" s="35"/>
      <c r="I91" s="36"/>
      <c r="J91" s="58"/>
      <c r="K91" s="30"/>
      <c r="L91" s="13"/>
    </row>
    <row r="92" spans="1:12" x14ac:dyDescent="0.2">
      <c r="A92" s="8"/>
      <c r="B92" s="52" t="s">
        <v>105</v>
      </c>
      <c r="D92" s="72">
        <v>100</v>
      </c>
      <c r="F92" s="11"/>
      <c r="G92" s="72">
        <v>100</v>
      </c>
      <c r="H92" s="6"/>
      <c r="I92" s="11"/>
      <c r="L92" s="13"/>
    </row>
    <row r="93" spans="1:12" x14ac:dyDescent="0.2">
      <c r="A93" s="8"/>
      <c r="B93" s="52" t="s">
        <v>106</v>
      </c>
      <c r="D93" s="72">
        <v>100</v>
      </c>
      <c r="F93" s="11"/>
      <c r="G93" s="72">
        <v>100</v>
      </c>
      <c r="H93" s="6"/>
      <c r="I93" s="11"/>
      <c r="L93" s="13"/>
    </row>
    <row r="94" spans="1:12" x14ac:dyDescent="0.2">
      <c r="A94" s="8"/>
      <c r="B94" s="78" t="s">
        <v>125</v>
      </c>
      <c r="D94" s="84">
        <v>9500</v>
      </c>
      <c r="F94" s="11"/>
      <c r="G94" s="72">
        <v>9500</v>
      </c>
      <c r="H94" s="6">
        <v>5250</v>
      </c>
      <c r="I94" s="11"/>
      <c r="L94" s="13"/>
    </row>
    <row r="95" spans="1:12" ht="18.600000000000001" customHeight="1" x14ac:dyDescent="0.2">
      <c r="A95" s="13"/>
      <c r="B95" s="51" t="s">
        <v>9</v>
      </c>
      <c r="D95" s="2"/>
      <c r="E95" s="37">
        <f>SUM(D74:D94)</f>
        <v>10650</v>
      </c>
      <c r="F95" s="41"/>
      <c r="G95" s="37">
        <f>SUBTOTAL(9,G74:G94)</f>
        <v>14550</v>
      </c>
      <c r="H95" s="35">
        <v>5550</v>
      </c>
      <c r="I95" s="36"/>
      <c r="J95" s="58">
        <f>E95-H95</f>
        <v>5100</v>
      </c>
      <c r="K95" s="29">
        <f>J95/E95</f>
        <v>0.47887323943661969</v>
      </c>
      <c r="L95" s="13"/>
    </row>
    <row r="96" spans="1:12" ht="18.600000000000001" customHeight="1" x14ac:dyDescent="0.2">
      <c r="A96" s="13"/>
      <c r="B96" s="56"/>
      <c r="C96" s="53"/>
      <c r="D96" s="54"/>
      <c r="E96" s="54"/>
      <c r="F96" s="33"/>
      <c r="G96" s="2"/>
      <c r="H96" s="6"/>
      <c r="I96" s="11"/>
      <c r="L96" s="13"/>
    </row>
    <row r="97" spans="1:12" x14ac:dyDescent="0.2">
      <c r="A97" s="8"/>
      <c r="B97" s="38" t="s">
        <v>53</v>
      </c>
      <c r="D97" s="2"/>
      <c r="F97" s="11"/>
      <c r="G97" s="6"/>
      <c r="H97" s="6"/>
      <c r="I97" s="11"/>
      <c r="L97" s="13"/>
    </row>
    <row r="98" spans="1:12" x14ac:dyDescent="0.2">
      <c r="A98" s="8"/>
      <c r="B98" s="52" t="s">
        <v>73</v>
      </c>
      <c r="D98" s="58">
        <v>1000</v>
      </c>
      <c r="F98" s="11"/>
      <c r="G98" s="2">
        <v>1000</v>
      </c>
      <c r="H98" s="37"/>
      <c r="I98" s="11"/>
      <c r="J98" s="37"/>
      <c r="K98" s="30"/>
      <c r="L98" s="13"/>
    </row>
    <row r="99" spans="1:12" x14ac:dyDescent="0.2">
      <c r="A99" s="8"/>
      <c r="B99" s="52" t="s">
        <v>71</v>
      </c>
      <c r="D99" s="2"/>
      <c r="F99" s="11"/>
      <c r="G99" s="69"/>
      <c r="H99" s="6"/>
      <c r="I99" s="11"/>
      <c r="L99" s="13"/>
    </row>
    <row r="100" spans="1:12" x14ac:dyDescent="0.2">
      <c r="A100" s="8"/>
      <c r="B100" s="52" t="s">
        <v>72</v>
      </c>
      <c r="D100" s="2"/>
      <c r="F100" s="11"/>
      <c r="G100" s="69"/>
      <c r="H100" s="6"/>
      <c r="I100" s="11"/>
      <c r="L100" s="13"/>
    </row>
    <row r="101" spans="1:12" x14ac:dyDescent="0.2">
      <c r="A101" s="8"/>
      <c r="B101" s="52" t="s">
        <v>74</v>
      </c>
      <c r="D101" s="54"/>
      <c r="F101" s="11"/>
      <c r="G101" s="69"/>
      <c r="H101" s="6"/>
      <c r="I101" s="11"/>
      <c r="L101" s="13"/>
    </row>
    <row r="102" spans="1:12" x14ac:dyDescent="0.2">
      <c r="A102" s="8"/>
      <c r="B102" s="52" t="s">
        <v>75</v>
      </c>
      <c r="D102" s="2"/>
      <c r="F102" s="11"/>
      <c r="G102" s="69"/>
      <c r="H102" s="6"/>
      <c r="I102" s="11"/>
      <c r="L102" s="13"/>
    </row>
    <row r="103" spans="1:12" x14ac:dyDescent="0.2">
      <c r="A103" s="8"/>
      <c r="B103" s="39"/>
      <c r="D103" s="2"/>
      <c r="F103" s="11"/>
      <c r="G103" s="37"/>
      <c r="I103" s="11"/>
      <c r="J103" s="58">
        <f>D98-G103</f>
        <v>1000</v>
      </c>
      <c r="L103" s="13"/>
    </row>
    <row r="104" spans="1:12" x14ac:dyDescent="0.2">
      <c r="A104" s="8"/>
      <c r="B104" s="52" t="s">
        <v>80</v>
      </c>
      <c r="D104" s="37">
        <v>1500</v>
      </c>
      <c r="E104" s="37"/>
      <c r="F104" s="33"/>
      <c r="G104" s="2">
        <v>1500</v>
      </c>
      <c r="H104" s="37"/>
      <c r="I104" s="11"/>
      <c r="J104" s="37"/>
      <c r="K104" s="30"/>
      <c r="L104" s="13"/>
    </row>
    <row r="105" spans="1:12" x14ac:dyDescent="0.2">
      <c r="A105" s="8"/>
      <c r="B105" s="52" t="s">
        <v>76</v>
      </c>
      <c r="D105" s="2"/>
      <c r="F105" s="11"/>
      <c r="G105" s="6"/>
      <c r="H105" s="6"/>
      <c r="I105" s="11"/>
      <c r="L105" s="13"/>
    </row>
    <row r="106" spans="1:12" x14ac:dyDescent="0.2">
      <c r="A106" s="8"/>
      <c r="B106" s="52" t="s">
        <v>77</v>
      </c>
      <c r="D106" s="2"/>
      <c r="F106" s="11"/>
      <c r="G106" s="69"/>
      <c r="H106" s="6"/>
      <c r="I106" s="11"/>
      <c r="L106" s="13"/>
    </row>
    <row r="107" spans="1:12" x14ac:dyDescent="0.2">
      <c r="A107" s="8"/>
      <c r="B107" s="52" t="s">
        <v>78</v>
      </c>
      <c r="D107" s="54"/>
      <c r="F107" s="11"/>
      <c r="G107" s="69"/>
      <c r="H107" s="6"/>
      <c r="I107" s="11"/>
      <c r="L107" s="13"/>
    </row>
    <row r="108" spans="1:12" x14ac:dyDescent="0.2">
      <c r="A108" s="8"/>
      <c r="B108" s="52" t="s">
        <v>79</v>
      </c>
      <c r="D108" s="2"/>
      <c r="F108" s="11"/>
      <c r="G108" s="6"/>
      <c r="H108" s="6"/>
      <c r="I108" s="11"/>
      <c r="L108" s="13"/>
    </row>
    <row r="109" spans="1:12" x14ac:dyDescent="0.2">
      <c r="A109" s="8"/>
      <c r="B109" s="52"/>
      <c r="D109" s="2"/>
      <c r="F109" s="11"/>
      <c r="G109" s="37"/>
      <c r="I109" s="11"/>
      <c r="J109" s="37">
        <f>D104-G109</f>
        <v>1500</v>
      </c>
      <c r="L109" s="13"/>
    </row>
    <row r="110" spans="1:12" x14ac:dyDescent="0.2">
      <c r="A110" s="8"/>
      <c r="B110" s="52" t="s">
        <v>81</v>
      </c>
      <c r="D110" s="37">
        <v>0</v>
      </c>
      <c r="E110" s="37"/>
      <c r="F110" s="11"/>
      <c r="G110" s="58">
        <v>0</v>
      </c>
      <c r="H110" s="37"/>
      <c r="I110" s="11"/>
      <c r="J110" s="58"/>
      <c r="K110" s="30"/>
      <c r="L110" s="13"/>
    </row>
    <row r="111" spans="1:12" x14ac:dyDescent="0.2">
      <c r="A111" s="8"/>
      <c r="B111" s="52" t="s">
        <v>82</v>
      </c>
      <c r="D111" s="2"/>
      <c r="F111" s="11"/>
      <c r="G111" s="6"/>
      <c r="H111" s="6"/>
      <c r="I111" s="11"/>
      <c r="L111" s="13"/>
    </row>
    <row r="112" spans="1:12" x14ac:dyDescent="0.2">
      <c r="A112" s="8"/>
      <c r="B112" s="52" t="s">
        <v>83</v>
      </c>
      <c r="D112" s="2"/>
      <c r="F112" s="11"/>
      <c r="G112" s="6"/>
      <c r="H112" s="6"/>
      <c r="I112" s="11"/>
      <c r="L112" s="13"/>
    </row>
    <row r="113" spans="1:12" x14ac:dyDescent="0.2">
      <c r="A113" s="8"/>
      <c r="B113" s="52" t="s">
        <v>84</v>
      </c>
      <c r="D113" s="54"/>
      <c r="F113" s="11"/>
      <c r="G113" s="69"/>
      <c r="H113" s="6"/>
      <c r="I113" s="11"/>
      <c r="L113" s="13"/>
    </row>
    <row r="114" spans="1:12" x14ac:dyDescent="0.2">
      <c r="A114" s="8"/>
      <c r="B114" s="52" t="s">
        <v>85</v>
      </c>
      <c r="D114" s="2"/>
      <c r="F114" s="11"/>
      <c r="G114" s="6"/>
      <c r="H114" s="6"/>
      <c r="I114" s="11"/>
      <c r="L114" s="13"/>
    </row>
    <row r="115" spans="1:12" x14ac:dyDescent="0.2">
      <c r="A115" s="8"/>
      <c r="B115" s="52" t="s">
        <v>115</v>
      </c>
      <c r="D115" s="37">
        <v>1000</v>
      </c>
      <c r="F115" s="11"/>
      <c r="G115" s="72">
        <v>1000</v>
      </c>
      <c r="H115" s="6"/>
      <c r="I115" s="11"/>
      <c r="L115" s="13"/>
    </row>
    <row r="116" spans="1:12" x14ac:dyDescent="0.2">
      <c r="A116" s="8"/>
      <c r="B116" s="39"/>
      <c r="D116" s="2"/>
      <c r="F116" s="11"/>
      <c r="G116" s="37"/>
      <c r="I116" s="11"/>
      <c r="J116" s="37">
        <f>D110-G116</f>
        <v>0</v>
      </c>
      <c r="L116" s="13"/>
    </row>
    <row r="117" spans="1:12" x14ac:dyDescent="0.2">
      <c r="A117" s="8"/>
      <c r="B117" s="40" t="s">
        <v>10</v>
      </c>
      <c r="D117" s="2"/>
      <c r="E117" s="37">
        <f>SUM(D98+D104+D110+D115)</f>
        <v>3500</v>
      </c>
      <c r="F117" s="36"/>
      <c r="G117" s="35">
        <f>SUBTOTAL(9,G97:G115)</f>
        <v>3500</v>
      </c>
      <c r="H117" s="35">
        <v>0</v>
      </c>
      <c r="I117" s="36"/>
      <c r="J117" s="37">
        <f>E117-H117</f>
        <v>3500</v>
      </c>
      <c r="K117" s="29"/>
      <c r="L117" s="13"/>
    </row>
    <row r="118" spans="1:12" x14ac:dyDescent="0.2">
      <c r="A118" s="8"/>
      <c r="B118" s="57"/>
      <c r="C118" s="53"/>
      <c r="D118" s="54"/>
      <c r="E118" s="55"/>
      <c r="F118" s="36"/>
      <c r="G118" s="2"/>
      <c r="H118" s="35"/>
      <c r="I118" s="36"/>
      <c r="J118" s="37"/>
      <c r="K118" s="29"/>
      <c r="L118" s="13"/>
    </row>
    <row r="119" spans="1:12" x14ac:dyDescent="0.2">
      <c r="A119" s="8"/>
      <c r="B119" s="23" t="s">
        <v>112</v>
      </c>
      <c r="C119" s="5"/>
      <c r="D119" s="6"/>
      <c r="E119" s="6"/>
      <c r="F119" s="11"/>
      <c r="G119" s="7"/>
      <c r="H119" s="6"/>
      <c r="I119" s="11"/>
      <c r="L119" s="13"/>
    </row>
    <row r="120" spans="1:12" x14ac:dyDescent="0.2">
      <c r="A120" s="8"/>
      <c r="B120" s="24" t="s">
        <v>107</v>
      </c>
      <c r="C120" s="5"/>
      <c r="D120" s="83">
        <v>750</v>
      </c>
      <c r="E120" s="6"/>
      <c r="F120" s="11"/>
      <c r="G120" s="69">
        <v>1000</v>
      </c>
      <c r="H120" s="6">
        <v>0</v>
      </c>
      <c r="I120" s="11"/>
      <c r="L120" s="13"/>
    </row>
    <row r="121" spans="1:12" x14ac:dyDescent="0.2">
      <c r="A121" s="8"/>
      <c r="B121" s="39" t="s">
        <v>64</v>
      </c>
      <c r="C121" s="5"/>
      <c r="E121" s="6"/>
      <c r="F121" s="11"/>
      <c r="G121" s="7"/>
      <c r="H121" s="37"/>
      <c r="I121" s="11"/>
      <c r="L121" s="13"/>
    </row>
    <row r="122" spans="1:12" x14ac:dyDescent="0.2">
      <c r="A122" s="8"/>
      <c r="B122" s="39" t="s">
        <v>65</v>
      </c>
      <c r="C122" s="53"/>
      <c r="D122" s="54"/>
      <c r="F122" s="41"/>
      <c r="G122" s="2"/>
      <c r="H122" s="2"/>
      <c r="I122" s="33"/>
      <c r="J122" s="37"/>
      <c r="L122" s="13"/>
    </row>
    <row r="123" spans="1:12" x14ac:dyDescent="0.2">
      <c r="A123" s="8"/>
      <c r="B123" s="52" t="s">
        <v>67</v>
      </c>
      <c r="C123" s="53"/>
      <c r="D123" s="54"/>
      <c r="F123" s="41"/>
      <c r="G123" s="2"/>
      <c r="H123" s="2"/>
      <c r="I123" s="33"/>
      <c r="J123" s="37"/>
      <c r="L123" s="13"/>
    </row>
    <row r="124" spans="1:12" x14ac:dyDescent="0.2">
      <c r="A124" s="8" t="s">
        <v>66</v>
      </c>
      <c r="B124" s="52" t="s">
        <v>68</v>
      </c>
      <c r="C124" s="53"/>
      <c r="D124" s="54"/>
      <c r="F124" s="41"/>
      <c r="G124" s="2"/>
      <c r="H124" s="2"/>
      <c r="I124" s="33"/>
      <c r="J124" s="37"/>
      <c r="L124" s="13"/>
    </row>
    <row r="125" spans="1:12" x14ac:dyDescent="0.2">
      <c r="A125" s="8"/>
      <c r="B125" s="52" t="s">
        <v>69</v>
      </c>
      <c r="C125" s="53"/>
      <c r="D125" s="54"/>
      <c r="F125" s="41"/>
      <c r="G125" s="2"/>
      <c r="H125" s="2"/>
      <c r="I125" s="33"/>
      <c r="J125" s="37"/>
      <c r="L125" s="13"/>
    </row>
    <row r="126" spans="1:12" x14ac:dyDescent="0.2">
      <c r="A126" s="8"/>
      <c r="B126" s="52" t="s">
        <v>70</v>
      </c>
      <c r="C126" s="53"/>
      <c r="D126" s="54"/>
      <c r="F126" s="41"/>
      <c r="G126" s="2"/>
      <c r="H126" s="2"/>
      <c r="I126" s="33"/>
      <c r="J126" s="37"/>
      <c r="L126" s="13"/>
    </row>
    <row r="127" spans="1:12" x14ac:dyDescent="0.2">
      <c r="A127" s="8"/>
      <c r="B127" s="52"/>
      <c r="C127" s="53"/>
      <c r="D127" s="54"/>
      <c r="F127" s="41"/>
      <c r="G127" s="2"/>
      <c r="H127" s="2"/>
      <c r="I127" s="33"/>
      <c r="J127" s="37"/>
      <c r="L127" s="13"/>
    </row>
    <row r="128" spans="1:12" x14ac:dyDescent="0.2">
      <c r="A128" s="8"/>
      <c r="B128" s="24" t="s">
        <v>86</v>
      </c>
      <c r="C128" s="5"/>
      <c r="D128" s="83">
        <v>750</v>
      </c>
      <c r="E128" s="6"/>
      <c r="F128" s="11"/>
      <c r="G128" s="69">
        <v>1000</v>
      </c>
      <c r="H128" s="6">
        <v>197</v>
      </c>
      <c r="I128" s="11"/>
      <c r="L128" s="13"/>
    </row>
    <row r="129" spans="1:12" x14ac:dyDescent="0.2">
      <c r="A129" s="8"/>
      <c r="B129" s="39" t="s">
        <v>64</v>
      </c>
      <c r="C129" s="53"/>
      <c r="D129" s="54"/>
      <c r="F129" s="11"/>
      <c r="G129" s="7"/>
      <c r="H129" s="6"/>
      <c r="I129" s="11"/>
      <c r="L129" s="13"/>
    </row>
    <row r="130" spans="1:12" x14ac:dyDescent="0.2">
      <c r="A130" s="8"/>
      <c r="B130" s="39" t="s">
        <v>65</v>
      </c>
      <c r="C130" s="53"/>
      <c r="D130" s="54"/>
      <c r="F130" s="41"/>
      <c r="G130" s="2"/>
      <c r="H130" s="2"/>
      <c r="I130" s="33"/>
      <c r="J130" s="37"/>
      <c r="L130" s="13"/>
    </row>
    <row r="131" spans="1:12" x14ac:dyDescent="0.2">
      <c r="A131" s="8"/>
      <c r="B131" s="52" t="s">
        <v>67</v>
      </c>
      <c r="C131" s="53"/>
      <c r="D131" s="54"/>
      <c r="F131" s="41"/>
      <c r="G131" s="2"/>
      <c r="H131" s="2"/>
      <c r="I131" s="33"/>
      <c r="J131" s="37"/>
      <c r="L131" s="13"/>
    </row>
    <row r="132" spans="1:12" x14ac:dyDescent="0.2">
      <c r="A132" s="8" t="s">
        <v>66</v>
      </c>
      <c r="B132" s="52" t="s">
        <v>68</v>
      </c>
      <c r="C132" s="53"/>
      <c r="D132" s="54"/>
      <c r="F132" s="41"/>
      <c r="G132" s="2"/>
      <c r="H132" s="2"/>
      <c r="I132" s="33"/>
      <c r="J132" s="37"/>
      <c r="L132" s="13"/>
    </row>
    <row r="133" spans="1:12" x14ac:dyDescent="0.2">
      <c r="A133" s="8"/>
      <c r="B133" s="52" t="s">
        <v>69</v>
      </c>
      <c r="C133" s="53"/>
      <c r="D133" s="54"/>
      <c r="F133" s="41"/>
      <c r="G133" s="2"/>
      <c r="H133" s="2"/>
      <c r="I133" s="33"/>
      <c r="J133" s="37"/>
      <c r="L133" s="13"/>
    </row>
    <row r="134" spans="1:12" x14ac:dyDescent="0.2">
      <c r="A134" s="8"/>
      <c r="B134" s="52" t="s">
        <v>70</v>
      </c>
      <c r="C134" s="5"/>
      <c r="D134" s="6"/>
      <c r="F134" s="41"/>
      <c r="G134" s="2"/>
      <c r="H134" s="2"/>
      <c r="I134" s="33"/>
      <c r="J134" s="37"/>
      <c r="L134" s="13"/>
    </row>
    <row r="135" spans="1:12" x14ac:dyDescent="0.2">
      <c r="A135" s="8"/>
      <c r="B135" s="52"/>
      <c r="C135" s="5"/>
      <c r="D135" s="6"/>
      <c r="F135" s="11"/>
      <c r="G135" s="2"/>
      <c r="H135" s="37"/>
      <c r="I135" s="11"/>
      <c r="L135" s="13"/>
    </row>
    <row r="136" spans="1:12" x14ac:dyDescent="0.2">
      <c r="A136" s="8"/>
      <c r="B136" s="24" t="s">
        <v>87</v>
      </c>
      <c r="C136" s="5"/>
      <c r="D136" s="83">
        <v>750</v>
      </c>
      <c r="E136" s="6"/>
      <c r="F136" s="11"/>
      <c r="G136" s="69">
        <v>1000</v>
      </c>
      <c r="H136" s="2">
        <v>41.6</v>
      </c>
      <c r="I136" s="11"/>
      <c r="L136" s="13"/>
    </row>
    <row r="137" spans="1:12" x14ac:dyDescent="0.2">
      <c r="A137" s="8"/>
      <c r="B137" s="39" t="s">
        <v>64</v>
      </c>
      <c r="C137" s="53"/>
      <c r="D137" s="54"/>
      <c r="F137" s="11"/>
      <c r="G137" s="7"/>
      <c r="H137" s="6"/>
      <c r="I137" s="11"/>
      <c r="L137" s="13"/>
    </row>
    <row r="138" spans="1:12" x14ac:dyDescent="0.2">
      <c r="A138" s="8"/>
      <c r="B138" s="39" t="s">
        <v>65</v>
      </c>
      <c r="C138" s="53"/>
      <c r="D138" s="54"/>
      <c r="F138" s="41"/>
      <c r="G138" s="2"/>
      <c r="H138" s="2"/>
      <c r="I138" s="33"/>
      <c r="J138" s="37"/>
      <c r="L138" s="13"/>
    </row>
    <row r="139" spans="1:12" x14ac:dyDescent="0.2">
      <c r="A139" s="8"/>
      <c r="B139" s="52" t="s">
        <v>67</v>
      </c>
      <c r="C139" s="53"/>
      <c r="D139" s="54"/>
      <c r="F139" s="41"/>
      <c r="G139" s="2"/>
      <c r="H139" s="2"/>
      <c r="I139" s="33"/>
      <c r="J139" s="37"/>
      <c r="L139" s="13"/>
    </row>
    <row r="140" spans="1:12" x14ac:dyDescent="0.2">
      <c r="A140" s="8" t="s">
        <v>66</v>
      </c>
      <c r="B140" s="52" t="s">
        <v>68</v>
      </c>
      <c r="C140" s="53"/>
      <c r="D140" s="54"/>
      <c r="F140" s="41"/>
      <c r="G140" s="2"/>
      <c r="H140" s="2"/>
      <c r="I140" s="33"/>
      <c r="J140" s="37"/>
      <c r="L140" s="13"/>
    </row>
    <row r="141" spans="1:12" x14ac:dyDescent="0.2">
      <c r="A141" s="8"/>
      <c r="B141" s="52" t="s">
        <v>69</v>
      </c>
      <c r="C141" s="53"/>
      <c r="D141" s="54"/>
      <c r="F141" s="41"/>
      <c r="G141" s="2"/>
      <c r="H141" s="2"/>
      <c r="I141" s="33"/>
      <c r="J141" s="37"/>
      <c r="L141" s="13"/>
    </row>
    <row r="142" spans="1:12" x14ac:dyDescent="0.2">
      <c r="A142" s="8"/>
      <c r="B142" s="52" t="s">
        <v>70</v>
      </c>
      <c r="C142" s="5"/>
      <c r="D142" s="6"/>
      <c r="F142" s="41"/>
      <c r="G142" s="2"/>
      <c r="H142" s="2"/>
      <c r="I142" s="33"/>
      <c r="J142" s="37"/>
      <c r="L142" s="13"/>
    </row>
    <row r="143" spans="1:12" x14ac:dyDescent="0.2">
      <c r="A143" s="8"/>
      <c r="B143" s="52"/>
      <c r="C143" s="5"/>
      <c r="D143" s="6"/>
      <c r="F143" s="11"/>
      <c r="G143" s="2"/>
      <c r="H143" s="37"/>
      <c r="I143" s="11"/>
      <c r="L143" s="13"/>
    </row>
    <row r="144" spans="1:12" x14ac:dyDescent="0.2">
      <c r="A144" s="8"/>
      <c r="B144" s="24" t="s">
        <v>88</v>
      </c>
      <c r="C144" s="5"/>
      <c r="D144" s="83">
        <v>750</v>
      </c>
      <c r="E144" s="6"/>
      <c r="F144" s="11"/>
      <c r="G144" s="69">
        <v>1000</v>
      </c>
      <c r="H144" s="2">
        <v>78.260000000000005</v>
      </c>
      <c r="I144" s="11"/>
      <c r="L144" s="13"/>
    </row>
    <row r="145" spans="1:12" x14ac:dyDescent="0.2">
      <c r="A145" s="8"/>
      <c r="B145" s="39" t="s">
        <v>64</v>
      </c>
      <c r="C145" s="53"/>
      <c r="D145" s="54"/>
      <c r="F145" s="11"/>
      <c r="G145" s="7"/>
      <c r="H145" s="6"/>
      <c r="I145" s="11"/>
      <c r="L145" s="13"/>
    </row>
    <row r="146" spans="1:12" x14ac:dyDescent="0.2">
      <c r="A146" s="8"/>
      <c r="B146" s="39" t="s">
        <v>65</v>
      </c>
      <c r="C146" s="53"/>
      <c r="D146" s="54"/>
      <c r="F146" s="41"/>
      <c r="G146" s="2"/>
      <c r="H146" s="2"/>
      <c r="I146" s="33"/>
      <c r="J146" s="37"/>
      <c r="L146" s="13"/>
    </row>
    <row r="147" spans="1:12" x14ac:dyDescent="0.2">
      <c r="A147" s="8"/>
      <c r="B147" s="52" t="s">
        <v>67</v>
      </c>
      <c r="C147" s="53"/>
      <c r="D147" s="54"/>
      <c r="F147" s="41"/>
      <c r="G147" s="2"/>
      <c r="H147" s="2"/>
      <c r="I147" s="33"/>
      <c r="J147" s="37"/>
      <c r="L147" s="13"/>
    </row>
    <row r="148" spans="1:12" x14ac:dyDescent="0.2">
      <c r="A148" s="8" t="s">
        <v>66</v>
      </c>
      <c r="B148" s="52" t="s">
        <v>68</v>
      </c>
      <c r="C148" s="53"/>
      <c r="D148" s="54"/>
      <c r="F148" s="41"/>
      <c r="G148" s="2"/>
      <c r="H148" s="2"/>
      <c r="I148" s="33"/>
      <c r="J148" s="37"/>
      <c r="L148" s="13"/>
    </row>
    <row r="149" spans="1:12" x14ac:dyDescent="0.2">
      <c r="A149" s="8"/>
      <c r="B149" s="52" t="s">
        <v>69</v>
      </c>
      <c r="C149" s="53"/>
      <c r="D149" s="54"/>
      <c r="F149" s="41"/>
      <c r="G149" s="2"/>
      <c r="H149" s="2"/>
      <c r="I149" s="33"/>
      <c r="J149" s="37"/>
      <c r="L149" s="13"/>
    </row>
    <row r="150" spans="1:12" x14ac:dyDescent="0.2">
      <c r="A150" s="8"/>
      <c r="B150" s="52" t="s">
        <v>70</v>
      </c>
      <c r="C150" s="5"/>
      <c r="D150" s="6"/>
      <c r="F150" s="41"/>
      <c r="G150" s="2"/>
      <c r="H150" s="2"/>
      <c r="I150" s="33"/>
      <c r="J150" s="37"/>
      <c r="L150" s="13"/>
    </row>
    <row r="151" spans="1:12" x14ac:dyDescent="0.2">
      <c r="A151" s="8"/>
      <c r="B151" s="52"/>
      <c r="C151" s="5"/>
      <c r="D151" s="6"/>
      <c r="F151" s="11"/>
      <c r="G151" s="2"/>
      <c r="H151" s="37"/>
      <c r="I151" s="11"/>
      <c r="L151" s="13"/>
    </row>
    <row r="152" spans="1:12" x14ac:dyDescent="0.2">
      <c r="A152" s="8"/>
      <c r="B152" s="24" t="s">
        <v>89</v>
      </c>
      <c r="C152" s="5"/>
      <c r="D152" s="83">
        <v>750</v>
      </c>
      <c r="E152" s="6"/>
      <c r="F152" s="11"/>
      <c r="G152" s="69">
        <v>1000</v>
      </c>
      <c r="H152" s="2">
        <v>0</v>
      </c>
      <c r="I152" s="11"/>
      <c r="L152" s="13"/>
    </row>
    <row r="153" spans="1:12" x14ac:dyDescent="0.2">
      <c r="A153" s="8"/>
      <c r="B153" s="39" t="s">
        <v>64</v>
      </c>
      <c r="C153" s="53"/>
      <c r="D153" s="54"/>
      <c r="F153" s="11"/>
      <c r="G153" s="7"/>
      <c r="H153" s="6"/>
      <c r="I153" s="11"/>
      <c r="L153" s="13"/>
    </row>
    <row r="154" spans="1:12" x14ac:dyDescent="0.2">
      <c r="A154" s="8"/>
      <c r="B154" s="39" t="s">
        <v>65</v>
      </c>
      <c r="C154" s="53"/>
      <c r="D154" s="54"/>
      <c r="F154" s="41"/>
      <c r="G154" s="2"/>
      <c r="H154" s="2"/>
      <c r="I154" s="33"/>
      <c r="J154" s="37"/>
      <c r="L154" s="13"/>
    </row>
    <row r="155" spans="1:12" x14ac:dyDescent="0.2">
      <c r="A155" s="8"/>
      <c r="B155" s="52" t="s">
        <v>67</v>
      </c>
      <c r="C155" s="53"/>
      <c r="D155" s="54"/>
      <c r="F155" s="41"/>
      <c r="G155" s="2"/>
      <c r="H155" s="2"/>
      <c r="I155" s="33"/>
      <c r="J155" s="37"/>
      <c r="L155" s="13"/>
    </row>
    <row r="156" spans="1:12" x14ac:dyDescent="0.2">
      <c r="A156" s="8" t="s">
        <v>66</v>
      </c>
      <c r="B156" s="52" t="s">
        <v>68</v>
      </c>
      <c r="C156" s="53"/>
      <c r="D156" s="54"/>
      <c r="F156" s="41"/>
      <c r="G156" s="2"/>
      <c r="H156" s="2"/>
      <c r="I156" s="33"/>
      <c r="J156" s="37"/>
      <c r="L156" s="13"/>
    </row>
    <row r="157" spans="1:12" x14ac:dyDescent="0.2">
      <c r="A157" s="8"/>
      <c r="B157" s="52" t="s">
        <v>69</v>
      </c>
      <c r="C157" s="53"/>
      <c r="D157" s="54"/>
      <c r="F157" s="41"/>
      <c r="G157" s="2"/>
      <c r="H157" s="2"/>
      <c r="I157" s="33"/>
      <c r="J157" s="37"/>
      <c r="L157" s="13"/>
    </row>
    <row r="158" spans="1:12" x14ac:dyDescent="0.2">
      <c r="A158" s="8"/>
      <c r="B158" s="52" t="s">
        <v>70</v>
      </c>
      <c r="C158" s="5"/>
      <c r="D158" s="6"/>
      <c r="F158" s="41"/>
      <c r="G158" s="2"/>
      <c r="H158" s="2"/>
      <c r="I158" s="33"/>
      <c r="J158" s="37"/>
      <c r="L158" s="13"/>
    </row>
    <row r="159" spans="1:12" x14ac:dyDescent="0.2">
      <c r="A159" s="8"/>
      <c r="B159" s="52"/>
      <c r="C159" s="5"/>
      <c r="D159" s="6"/>
      <c r="F159" s="11"/>
      <c r="G159" s="2"/>
      <c r="H159" s="37"/>
      <c r="I159" s="11"/>
      <c r="L159" s="13"/>
    </row>
    <row r="160" spans="1:12" x14ac:dyDescent="0.2">
      <c r="A160" s="8"/>
      <c r="B160" s="23" t="s">
        <v>11</v>
      </c>
      <c r="C160" s="5"/>
      <c r="D160" s="6"/>
      <c r="E160" s="35">
        <f>5*(D120)</f>
        <v>3750</v>
      </c>
      <c r="F160" s="11"/>
      <c r="G160" s="37">
        <f>SUBTOTAL(9,G119:G158)</f>
        <v>5000</v>
      </c>
      <c r="H160" s="37">
        <v>317</v>
      </c>
      <c r="I160" s="11"/>
      <c r="J160" s="58">
        <f>E160-H160</f>
        <v>3433</v>
      </c>
      <c r="L160" s="13"/>
    </row>
    <row r="161" spans="1:12" x14ac:dyDescent="0.2">
      <c r="A161" s="8"/>
      <c r="B161" s="23"/>
      <c r="C161" s="5"/>
      <c r="D161" s="6"/>
      <c r="E161" s="35"/>
      <c r="F161" s="36"/>
      <c r="G161" s="7"/>
      <c r="H161" s="6"/>
      <c r="I161" s="11"/>
      <c r="J161" s="58"/>
      <c r="K161" s="60"/>
      <c r="L161" s="13"/>
    </row>
    <row r="162" spans="1:12" x14ac:dyDescent="0.2">
      <c r="A162" s="8"/>
      <c r="B162" s="23" t="s">
        <v>12</v>
      </c>
      <c r="C162" s="5"/>
      <c r="D162" s="6"/>
      <c r="E162" s="35">
        <v>0</v>
      </c>
      <c r="F162" s="11"/>
      <c r="G162" s="7"/>
      <c r="H162" s="6"/>
      <c r="I162" s="11"/>
      <c r="L162" s="13"/>
    </row>
    <row r="163" spans="1:12" x14ac:dyDescent="0.2">
      <c r="A163" s="8"/>
      <c r="B163" s="23"/>
      <c r="C163" s="5"/>
      <c r="D163" s="6"/>
      <c r="E163" s="35"/>
      <c r="F163" s="11"/>
      <c r="G163" s="7"/>
      <c r="H163" s="6"/>
      <c r="I163" s="11"/>
      <c r="L163" s="13"/>
    </row>
    <row r="164" spans="1:12" ht="15.75" x14ac:dyDescent="0.25">
      <c r="A164" s="8"/>
      <c r="B164" s="4" t="s">
        <v>102</v>
      </c>
      <c r="C164" s="5"/>
      <c r="D164" s="6"/>
      <c r="E164" s="15">
        <f>SUM(E41:E162)</f>
        <v>82895</v>
      </c>
      <c r="F164" s="16"/>
      <c r="G164" s="70">
        <f>SUBTOTAL(9,G40:G162)</f>
        <v>85050</v>
      </c>
      <c r="H164" s="70">
        <f>H50+H64+H71+H95+H117+H160</f>
        <v>64367</v>
      </c>
      <c r="I164" s="16"/>
      <c r="L164" s="13"/>
    </row>
    <row r="165" spans="1:12" ht="15.75" x14ac:dyDescent="0.25">
      <c r="A165" s="8"/>
      <c r="B165" s="4"/>
      <c r="C165" s="5"/>
      <c r="D165" s="6"/>
      <c r="E165" s="15"/>
      <c r="F165" s="16"/>
      <c r="G165" s="76"/>
      <c r="H165" s="15"/>
      <c r="I165" s="16"/>
      <c r="J165" s="27">
        <f>E164-H164-H165</f>
        <v>18528</v>
      </c>
      <c r="K165" s="28">
        <f>J165/E164</f>
        <v>0.2235116713915194</v>
      </c>
      <c r="L165" s="13"/>
    </row>
    <row r="166" spans="1:12" ht="15.75" x14ac:dyDescent="0.25">
      <c r="A166" s="8"/>
      <c r="B166" s="9"/>
      <c r="C166" s="10"/>
      <c r="D166" s="11"/>
      <c r="E166" s="16"/>
      <c r="F166" s="16"/>
      <c r="G166" s="42"/>
      <c r="H166" s="11"/>
      <c r="I166" s="11"/>
      <c r="J166" s="13"/>
      <c r="K166" s="13"/>
      <c r="L166" s="13"/>
    </row>
    <row r="167" spans="1:12" ht="7.5" customHeight="1" x14ac:dyDescent="0.25">
      <c r="A167" s="8"/>
      <c r="B167" s="4"/>
      <c r="C167" s="5"/>
      <c r="D167" s="6"/>
      <c r="E167" s="15"/>
      <c r="F167" s="43"/>
      <c r="G167" s="17"/>
      <c r="H167" s="6"/>
      <c r="I167" s="44"/>
      <c r="L167" s="45"/>
    </row>
    <row r="168" spans="1:12" ht="15.75" x14ac:dyDescent="0.25">
      <c r="A168" s="8"/>
      <c r="B168" s="9"/>
      <c r="C168" s="10"/>
      <c r="D168" s="11"/>
      <c r="E168" s="16"/>
      <c r="F168" s="16"/>
      <c r="G168" s="42"/>
      <c r="H168" s="11"/>
      <c r="I168" s="11"/>
      <c r="J168" s="13"/>
      <c r="K168" s="13"/>
      <c r="L168" s="13"/>
    </row>
    <row r="169" spans="1:12" ht="7.5" customHeight="1" x14ac:dyDescent="0.25">
      <c r="A169" s="8"/>
      <c r="B169" s="4"/>
      <c r="C169" s="5"/>
      <c r="D169" s="6"/>
      <c r="E169" s="15"/>
      <c r="F169" s="16"/>
      <c r="G169" s="17"/>
      <c r="H169" s="15"/>
      <c r="I169" s="16"/>
      <c r="K169" s="46"/>
      <c r="L169" s="13"/>
    </row>
    <row r="170" spans="1:12" ht="15.75" x14ac:dyDescent="0.25">
      <c r="A170" s="8"/>
      <c r="B170" s="4" t="s">
        <v>122</v>
      </c>
      <c r="C170" s="5"/>
      <c r="D170" s="6"/>
      <c r="E170" s="63">
        <f>E33-E164</f>
        <v>-9408.0175000000017</v>
      </c>
      <c r="F170" s="62"/>
      <c r="G170" s="61"/>
      <c r="H170" s="63">
        <f>H33-H164</f>
        <v>-4033.25</v>
      </c>
      <c r="I170" s="62"/>
      <c r="J170" s="63"/>
      <c r="K170" s="64"/>
      <c r="L170" s="13"/>
    </row>
    <row r="171" spans="1:12" ht="15.75" x14ac:dyDescent="0.25">
      <c r="A171" s="8"/>
      <c r="B171" s="23" t="s">
        <v>127</v>
      </c>
      <c r="C171" s="5"/>
      <c r="D171" s="6"/>
      <c r="E171" s="79">
        <f>14000+E170</f>
        <v>4591.9824999999983</v>
      </c>
      <c r="F171" s="16"/>
      <c r="G171" s="17"/>
      <c r="H171" s="15"/>
      <c r="I171" s="16"/>
      <c r="L171" s="13"/>
    </row>
    <row r="172" spans="1:12" ht="15.75" x14ac:dyDescent="0.25">
      <c r="A172" s="8"/>
      <c r="B172" s="14"/>
      <c r="C172" s="13"/>
      <c r="D172" s="33"/>
      <c r="E172" s="47"/>
      <c r="F172" s="47"/>
      <c r="G172" s="48"/>
      <c r="H172" s="33"/>
      <c r="I172" s="33"/>
      <c r="J172" s="13"/>
      <c r="K172" s="13"/>
      <c r="L172" s="13"/>
    </row>
    <row r="173" spans="1:12" ht="7.5" customHeight="1" x14ac:dyDescent="0.25">
      <c r="B173" s="18"/>
      <c r="D173" s="2"/>
      <c r="E173" s="27"/>
      <c r="F173" s="27"/>
      <c r="H173" s="2"/>
      <c r="I173" s="2"/>
    </row>
    <row r="174" spans="1:12" x14ac:dyDescent="0.2">
      <c r="B174" s="38"/>
      <c r="C174" s="38"/>
      <c r="D174" s="37"/>
      <c r="E174" s="37"/>
      <c r="F174" s="37"/>
      <c r="G174" s="49"/>
      <c r="H174" s="37"/>
      <c r="I174" s="2"/>
    </row>
  </sheetData>
  <sheetProtection selectLockedCells="1" selectUnlockedCells="1"/>
  <mergeCells count="1">
    <mergeCell ref="B2:K2"/>
  </mergeCells>
  <printOptions gridLines="1"/>
  <pageMargins left="0.75" right="0.25" top="0.25" bottom="0.25" header="0.3" footer="0.3"/>
  <pageSetup fitToHeight="0" orientation="portrait" useFirstPageNumber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6" sqref="B6"/>
    </sheetView>
  </sheetViews>
  <sheetFormatPr defaultRowHeight="12.75" x14ac:dyDescent="0.2"/>
  <cols>
    <col min="1" max="1" width="31.28515625" customWidth="1"/>
    <col min="2" max="2" width="15.5703125" customWidth="1"/>
  </cols>
  <sheetData>
    <row r="1" spans="1:2" x14ac:dyDescent="0.2">
      <c r="A1" t="s">
        <v>59</v>
      </c>
      <c r="B1" s="73">
        <f>SUM(B3:B5)</f>
        <v>70340</v>
      </c>
    </row>
    <row r="3" spans="1:2" ht="15.75" x14ac:dyDescent="0.25">
      <c r="A3" s="66" t="s">
        <v>97</v>
      </c>
      <c r="B3" s="70">
        <v>18823</v>
      </c>
    </row>
    <row r="4" spans="1:2" ht="15.75" x14ac:dyDescent="0.25">
      <c r="A4" s="23" t="s">
        <v>98</v>
      </c>
      <c r="B4" s="15">
        <v>51457</v>
      </c>
    </row>
    <row r="5" spans="1:2" ht="15.75" x14ac:dyDescent="0.25">
      <c r="A5" t="s">
        <v>91</v>
      </c>
      <c r="B5" s="70">
        <v>60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4" sqref="B4"/>
    </sheetView>
  </sheetViews>
  <sheetFormatPr defaultRowHeight="12.75" x14ac:dyDescent="0.2"/>
  <cols>
    <col min="1" max="1" width="13" customWidth="1"/>
  </cols>
  <sheetData>
    <row r="1" spans="1:2" x14ac:dyDescent="0.2">
      <c r="A1" t="s">
        <v>6</v>
      </c>
      <c r="B1" s="74">
        <f>SUM(B3:B7)</f>
        <v>85050</v>
      </c>
    </row>
    <row r="3" spans="1:2" x14ac:dyDescent="0.2">
      <c r="A3" t="s">
        <v>92</v>
      </c>
      <c r="B3" s="74">
        <v>11000</v>
      </c>
    </row>
    <row r="4" spans="1:2" x14ac:dyDescent="0.2">
      <c r="A4" t="s">
        <v>93</v>
      </c>
      <c r="B4" s="74">
        <v>51000</v>
      </c>
    </row>
    <row r="5" spans="1:2" x14ac:dyDescent="0.2">
      <c r="A5" t="s">
        <v>94</v>
      </c>
      <c r="B5" s="74">
        <v>14550</v>
      </c>
    </row>
    <row r="6" spans="1:2" x14ac:dyDescent="0.2">
      <c r="A6" t="s">
        <v>95</v>
      </c>
      <c r="B6" s="74">
        <v>3500</v>
      </c>
    </row>
    <row r="7" spans="1:2" x14ac:dyDescent="0.2">
      <c r="A7" t="s">
        <v>96</v>
      </c>
      <c r="B7" s="74">
        <v>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Income</vt:lpstr>
      <vt:lpstr>Expenses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Roy Hodgkinson</cp:lastModifiedBy>
  <cp:lastPrinted>2021-11-15T18:11:42Z</cp:lastPrinted>
  <dcterms:created xsi:type="dcterms:W3CDTF">2018-11-25T18:12:19Z</dcterms:created>
  <dcterms:modified xsi:type="dcterms:W3CDTF">2021-12-03T19:14:11Z</dcterms:modified>
</cp:coreProperties>
</file>